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7-22-Kroměříž - Krov Městská policie/Rozpočet a výkaz/"/>
    </mc:Choice>
  </mc:AlternateContent>
  <xr:revisionPtr revIDLastSave="34" documentId="11_606AB11337FCAE0D0B52220ECDEC2532C642E35F" xr6:coauthVersionLast="47" xr6:coauthVersionMax="47" xr10:uidLastSave="{3D8BDED5-D293-42B6-941C-32B99D2EAE7A}"/>
  <bookViews>
    <workbookView xWindow="-120" yWindow="-120" windowWidth="38640" windowHeight="2124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Položky!$A$1:$G$245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2" l="1"/>
  <c r="G20" i="1" s="1"/>
  <c r="G34" i="2"/>
  <c r="C2" i="1" l="1"/>
  <c r="D19" i="1"/>
  <c r="D21" i="1"/>
  <c r="C31" i="1"/>
  <c r="C33" i="1"/>
  <c r="F33" i="1" s="1"/>
  <c r="C3" i="3"/>
  <c r="F3" i="3"/>
  <c r="C4" i="3"/>
  <c r="E4" i="3"/>
  <c r="G8" i="3"/>
  <c r="BA8" i="3" s="1"/>
  <c r="BB8" i="3"/>
  <c r="BC8" i="3"/>
  <c r="BD8" i="3"/>
  <c r="BE8" i="3"/>
  <c r="G9" i="3"/>
  <c r="BA9" i="3" s="1"/>
  <c r="BB9" i="3"/>
  <c r="BC9" i="3"/>
  <c r="BD9" i="3"/>
  <c r="BE9" i="3"/>
  <c r="G10" i="3"/>
  <c r="BA10" i="3" s="1"/>
  <c r="BB10" i="3"/>
  <c r="BC10" i="3"/>
  <c r="BD10" i="3"/>
  <c r="BE10" i="3"/>
  <c r="C12" i="3"/>
  <c r="BC12" i="3"/>
  <c r="G14" i="3"/>
  <c r="BA14" i="3" s="1"/>
  <c r="BB14" i="3"/>
  <c r="BC14" i="3"/>
  <c r="BD14" i="3"/>
  <c r="BE14" i="3"/>
  <c r="G15" i="3"/>
  <c r="BA15" i="3" s="1"/>
  <c r="BB15" i="3"/>
  <c r="BC15" i="3"/>
  <c r="BD15" i="3"/>
  <c r="BE15" i="3"/>
  <c r="G16" i="3"/>
  <c r="BA16" i="3" s="1"/>
  <c r="BB16" i="3"/>
  <c r="BC16" i="3"/>
  <c r="BD16" i="3"/>
  <c r="BE16" i="3"/>
  <c r="C17" i="3"/>
  <c r="G19" i="3"/>
  <c r="BA19" i="3" s="1"/>
  <c r="BB19" i="3"/>
  <c r="BC19" i="3"/>
  <c r="BD19" i="3"/>
  <c r="BE19" i="3"/>
  <c r="G20" i="3"/>
  <c r="BA20" i="3" s="1"/>
  <c r="BB20" i="3"/>
  <c r="BC20" i="3"/>
  <c r="BD20" i="3"/>
  <c r="BD31" i="3" s="1"/>
  <c r="H9" i="2" s="1"/>
  <c r="BE20" i="3"/>
  <c r="C31" i="3"/>
  <c r="G33" i="3"/>
  <c r="BA33" i="3" s="1"/>
  <c r="BA34" i="3" s="1"/>
  <c r="E10" i="2" s="1"/>
  <c r="BB33" i="3"/>
  <c r="BB34" i="3" s="1"/>
  <c r="BC33" i="3"/>
  <c r="BC34" i="3" s="1"/>
  <c r="G10" i="2" s="1"/>
  <c r="BD33" i="3"/>
  <c r="BE33" i="3"/>
  <c r="BE34" i="3" s="1"/>
  <c r="I10" i="2" s="1"/>
  <c r="C34" i="3"/>
  <c r="BD34" i="3"/>
  <c r="H10" i="2" s="1"/>
  <c r="G36" i="3"/>
  <c r="BB36" i="3" s="1"/>
  <c r="BA36" i="3"/>
  <c r="BC36" i="3"/>
  <c r="BD36" i="3"/>
  <c r="BE36" i="3"/>
  <c r="G38" i="3"/>
  <c r="BB38" i="3" s="1"/>
  <c r="BA38" i="3"/>
  <c r="BC38" i="3"/>
  <c r="BD38" i="3"/>
  <c r="BE38" i="3"/>
  <c r="G40" i="3"/>
  <c r="BB40" i="3" s="1"/>
  <c r="BA40" i="3"/>
  <c r="BC40" i="3"/>
  <c r="BD40" i="3"/>
  <c r="BE40" i="3"/>
  <c r="G41" i="3"/>
  <c r="BB41" i="3" s="1"/>
  <c r="BA41" i="3"/>
  <c r="BC41" i="3"/>
  <c r="BD41" i="3"/>
  <c r="BE41" i="3"/>
  <c r="G43" i="3"/>
  <c r="BB43" i="3" s="1"/>
  <c r="BA43" i="3"/>
  <c r="BC43" i="3"/>
  <c r="BD43" i="3"/>
  <c r="BE43" i="3"/>
  <c r="C44" i="3"/>
  <c r="G46" i="3"/>
  <c r="BA46" i="3"/>
  <c r="BC46" i="3"/>
  <c r="BD46" i="3"/>
  <c r="BE46" i="3"/>
  <c r="G48" i="3"/>
  <c r="BA48" i="3"/>
  <c r="BB48" i="3"/>
  <c r="BC48" i="3"/>
  <c r="BD48" i="3"/>
  <c r="BE48" i="3"/>
  <c r="C49" i="3"/>
  <c r="G51" i="3"/>
  <c r="BB51" i="3" s="1"/>
  <c r="BA51" i="3"/>
  <c r="BC51" i="3"/>
  <c r="BD51" i="3"/>
  <c r="BE51" i="3"/>
  <c r="G53" i="3"/>
  <c r="BB53" i="3" s="1"/>
  <c r="BA53" i="3"/>
  <c r="BC53" i="3"/>
  <c r="BD53" i="3"/>
  <c r="BE53" i="3"/>
  <c r="G56" i="3"/>
  <c r="BB56" i="3" s="1"/>
  <c r="BA56" i="3"/>
  <c r="BC56" i="3"/>
  <c r="BD56" i="3"/>
  <c r="BE56" i="3"/>
  <c r="G57" i="3"/>
  <c r="BB57" i="3" s="1"/>
  <c r="BA57" i="3"/>
  <c r="BC57" i="3"/>
  <c r="BD57" i="3"/>
  <c r="BE57" i="3"/>
  <c r="G59" i="3"/>
  <c r="BB59" i="3" s="1"/>
  <c r="BA59" i="3"/>
  <c r="BC59" i="3"/>
  <c r="BD59" i="3"/>
  <c r="BE59" i="3"/>
  <c r="G62" i="3"/>
  <c r="BB62" i="3" s="1"/>
  <c r="BA62" i="3"/>
  <c r="BC62" i="3"/>
  <c r="BD62" i="3"/>
  <c r="BE62" i="3"/>
  <c r="G65" i="3"/>
  <c r="BB65" i="3" s="1"/>
  <c r="BA65" i="3"/>
  <c r="BC65" i="3"/>
  <c r="BD65" i="3"/>
  <c r="BE65" i="3"/>
  <c r="G68" i="3"/>
  <c r="BB68" i="3" s="1"/>
  <c r="BA68" i="3"/>
  <c r="BC68" i="3"/>
  <c r="BD68" i="3"/>
  <c r="BE68" i="3"/>
  <c r="G71" i="3"/>
  <c r="BA71" i="3"/>
  <c r="BB71" i="3"/>
  <c r="BC71" i="3"/>
  <c r="BD71" i="3"/>
  <c r="BE71" i="3"/>
  <c r="G74" i="3"/>
  <c r="BB74" i="3" s="1"/>
  <c r="BA74" i="3"/>
  <c r="BC74" i="3"/>
  <c r="BD74" i="3"/>
  <c r="BE74" i="3"/>
  <c r="G77" i="3"/>
  <c r="BA77" i="3"/>
  <c r="BB77" i="3"/>
  <c r="BC77" i="3"/>
  <c r="BD77" i="3"/>
  <c r="BE77" i="3"/>
  <c r="G80" i="3"/>
  <c r="BB80" i="3" s="1"/>
  <c r="BA80" i="3"/>
  <c r="BC80" i="3"/>
  <c r="BD80" i="3"/>
  <c r="BE80" i="3"/>
  <c r="G83" i="3"/>
  <c r="BB83" i="3" s="1"/>
  <c r="BA83" i="3"/>
  <c r="BC83" i="3"/>
  <c r="BD83" i="3"/>
  <c r="BE83" i="3"/>
  <c r="G86" i="3"/>
  <c r="BB86" i="3" s="1"/>
  <c r="BA86" i="3"/>
  <c r="BC86" i="3"/>
  <c r="BD86" i="3"/>
  <c r="BE86" i="3"/>
  <c r="G89" i="3"/>
  <c r="BA89" i="3"/>
  <c r="BB89" i="3"/>
  <c r="BC89" i="3"/>
  <c r="BD89" i="3"/>
  <c r="BE89" i="3"/>
  <c r="G92" i="3"/>
  <c r="BB92" i="3" s="1"/>
  <c r="BA92" i="3"/>
  <c r="BC92" i="3"/>
  <c r="BD92" i="3"/>
  <c r="BE92" i="3"/>
  <c r="G93" i="3"/>
  <c r="BA93" i="3"/>
  <c r="BB93" i="3"/>
  <c r="BC93" i="3"/>
  <c r="BD93" i="3"/>
  <c r="BE93" i="3"/>
  <c r="G95" i="3"/>
  <c r="BB95" i="3" s="1"/>
  <c r="BA95" i="3"/>
  <c r="BC95" i="3"/>
  <c r="BD95" i="3"/>
  <c r="BE95" i="3"/>
  <c r="G97" i="3"/>
  <c r="BB97" i="3" s="1"/>
  <c r="BA97" i="3"/>
  <c r="BC97" i="3"/>
  <c r="BD97" i="3"/>
  <c r="BE97" i="3"/>
  <c r="G99" i="3"/>
  <c r="BB99" i="3" s="1"/>
  <c r="BA99" i="3"/>
  <c r="BC99" i="3"/>
  <c r="BD99" i="3"/>
  <c r="BE99" i="3"/>
  <c r="G101" i="3"/>
  <c r="BB101" i="3" s="1"/>
  <c r="BA101" i="3"/>
  <c r="BC101" i="3"/>
  <c r="BD101" i="3"/>
  <c r="BE101" i="3"/>
  <c r="G102" i="3"/>
  <c r="BB102" i="3" s="1"/>
  <c r="BA102" i="3"/>
  <c r="BC102" i="3"/>
  <c r="BD102" i="3"/>
  <c r="BE102" i="3"/>
  <c r="G103" i="3"/>
  <c r="BA103" i="3"/>
  <c r="BB103" i="3"/>
  <c r="BC103" i="3"/>
  <c r="BD103" i="3"/>
  <c r="BE103" i="3"/>
  <c r="G104" i="3"/>
  <c r="BB104" i="3" s="1"/>
  <c r="BA104" i="3"/>
  <c r="BC104" i="3"/>
  <c r="BD104" i="3"/>
  <c r="BE104" i="3"/>
  <c r="G106" i="3"/>
  <c r="BB106" i="3" s="1"/>
  <c r="BA106" i="3"/>
  <c r="BC106" i="3"/>
  <c r="BD106" i="3"/>
  <c r="BE106" i="3"/>
  <c r="G107" i="3"/>
  <c r="BB107" i="3" s="1"/>
  <c r="BA107" i="3"/>
  <c r="BC107" i="3"/>
  <c r="BD107" i="3"/>
  <c r="BE107" i="3"/>
  <c r="G109" i="3"/>
  <c r="BB109" i="3" s="1"/>
  <c r="BA109" i="3"/>
  <c r="BC109" i="3"/>
  <c r="BD109" i="3"/>
  <c r="BE109" i="3"/>
  <c r="C110" i="3"/>
  <c r="G112" i="3"/>
  <c r="BA112" i="3"/>
  <c r="BC112" i="3"/>
  <c r="BD112" i="3"/>
  <c r="BE112" i="3"/>
  <c r="G114" i="3"/>
  <c r="BB114" i="3" s="1"/>
  <c r="BA114" i="3"/>
  <c r="BA168" i="3" s="1"/>
  <c r="E14" i="2" s="1"/>
  <c r="BC114" i="3"/>
  <c r="BD114" i="3"/>
  <c r="BE114" i="3"/>
  <c r="G116" i="3"/>
  <c r="BB116" i="3" s="1"/>
  <c r="BA116" i="3"/>
  <c r="BC116" i="3"/>
  <c r="BD116" i="3"/>
  <c r="BE116" i="3"/>
  <c r="G118" i="3"/>
  <c r="BB118" i="3" s="1"/>
  <c r="BA118" i="3"/>
  <c r="BC118" i="3"/>
  <c r="BD118" i="3"/>
  <c r="BE118" i="3"/>
  <c r="G120" i="3"/>
  <c r="BB120" i="3" s="1"/>
  <c r="BA120" i="3"/>
  <c r="BC120" i="3"/>
  <c r="BD120" i="3"/>
  <c r="BE120" i="3"/>
  <c r="G122" i="3"/>
  <c r="BB122" i="3" s="1"/>
  <c r="BA122" i="3"/>
  <c r="BC122" i="3"/>
  <c r="BD122" i="3"/>
  <c r="BE122" i="3"/>
  <c r="G124" i="3"/>
  <c r="BB124" i="3" s="1"/>
  <c r="BA124" i="3"/>
  <c r="BC124" i="3"/>
  <c r="BD124" i="3"/>
  <c r="BE124" i="3"/>
  <c r="G126" i="3"/>
  <c r="BB126" i="3" s="1"/>
  <c r="BA126" i="3"/>
  <c r="BC126" i="3"/>
  <c r="BD126" i="3"/>
  <c r="BE126" i="3"/>
  <c r="G128" i="3"/>
  <c r="BB128" i="3" s="1"/>
  <c r="BA128" i="3"/>
  <c r="BC128" i="3"/>
  <c r="BD128" i="3"/>
  <c r="BE128" i="3"/>
  <c r="G130" i="3"/>
  <c r="BB130" i="3" s="1"/>
  <c r="BA130" i="3"/>
  <c r="BC130" i="3"/>
  <c r="BD130" i="3"/>
  <c r="BE130" i="3"/>
  <c r="G132" i="3"/>
  <c r="BB132" i="3" s="1"/>
  <c r="BA132" i="3"/>
  <c r="BC132" i="3"/>
  <c r="BD132" i="3"/>
  <c r="BE132" i="3"/>
  <c r="G134" i="3"/>
  <c r="BA134" i="3"/>
  <c r="BB134" i="3"/>
  <c r="BC134" i="3"/>
  <c r="BD134" i="3"/>
  <c r="BE134" i="3"/>
  <c r="G136" i="3"/>
  <c r="BB136" i="3" s="1"/>
  <c r="BA136" i="3"/>
  <c r="BC136" i="3"/>
  <c r="BD136" i="3"/>
  <c r="BE136" i="3"/>
  <c r="G138" i="3"/>
  <c r="BB138" i="3" s="1"/>
  <c r="BA138" i="3"/>
  <c r="BC138" i="3"/>
  <c r="BD138" i="3"/>
  <c r="BE138" i="3"/>
  <c r="G140" i="3"/>
  <c r="BB140" i="3" s="1"/>
  <c r="BA140" i="3"/>
  <c r="BC140" i="3"/>
  <c r="BD140" i="3"/>
  <c r="BE140" i="3"/>
  <c r="G143" i="3"/>
  <c r="BB143" i="3" s="1"/>
  <c r="BA143" i="3"/>
  <c r="BC143" i="3"/>
  <c r="BD143" i="3"/>
  <c r="BE143" i="3"/>
  <c r="G144" i="3"/>
  <c r="BB144" i="3" s="1"/>
  <c r="BA144" i="3"/>
  <c r="BC144" i="3"/>
  <c r="BD144" i="3"/>
  <c r="BE144" i="3"/>
  <c r="G145" i="3"/>
  <c r="BA145" i="3"/>
  <c r="BB145" i="3"/>
  <c r="BC145" i="3"/>
  <c r="BD145" i="3"/>
  <c r="BE145" i="3"/>
  <c r="G146" i="3"/>
  <c r="BB146" i="3" s="1"/>
  <c r="BA146" i="3"/>
  <c r="BC146" i="3"/>
  <c r="BD146" i="3"/>
  <c r="BE146" i="3"/>
  <c r="G147" i="3"/>
  <c r="BB147" i="3" s="1"/>
  <c r="BA147" i="3"/>
  <c r="BC147" i="3"/>
  <c r="BD147" i="3"/>
  <c r="BE147" i="3"/>
  <c r="G148" i="3"/>
  <c r="BB148" i="3" s="1"/>
  <c r="BA148" i="3"/>
  <c r="BC148" i="3"/>
  <c r="BD148" i="3"/>
  <c r="BE148" i="3"/>
  <c r="G150" i="3"/>
  <c r="BB150" i="3" s="1"/>
  <c r="BA150" i="3"/>
  <c r="BC150" i="3"/>
  <c r="BD150" i="3"/>
  <c r="BE150" i="3"/>
  <c r="G151" i="3"/>
  <c r="BB151" i="3" s="1"/>
  <c r="BA151" i="3"/>
  <c r="BC151" i="3"/>
  <c r="BD151" i="3"/>
  <c r="BE151" i="3"/>
  <c r="G153" i="3"/>
  <c r="BB153" i="3" s="1"/>
  <c r="BA153" i="3"/>
  <c r="BC153" i="3"/>
  <c r="BD153" i="3"/>
  <c r="BE153" i="3"/>
  <c r="G155" i="3"/>
  <c r="BB155" i="3" s="1"/>
  <c r="BA155" i="3"/>
  <c r="BC155" i="3"/>
  <c r="BD155" i="3"/>
  <c r="BE155" i="3"/>
  <c r="G157" i="3"/>
  <c r="BA157" i="3"/>
  <c r="BB157" i="3"/>
  <c r="BC157" i="3"/>
  <c r="BD157" i="3"/>
  <c r="BE157" i="3"/>
  <c r="G159" i="3"/>
  <c r="BB159" i="3" s="1"/>
  <c r="BA159" i="3"/>
  <c r="BC159" i="3"/>
  <c r="BD159" i="3"/>
  <c r="BE159" i="3"/>
  <c r="G161" i="3"/>
  <c r="BA161" i="3"/>
  <c r="BB161" i="3"/>
  <c r="BC161" i="3"/>
  <c r="BD161" i="3"/>
  <c r="BE161" i="3"/>
  <c r="G163" i="3"/>
  <c r="BB163" i="3" s="1"/>
  <c r="BA163" i="3"/>
  <c r="BC163" i="3"/>
  <c r="BD163" i="3"/>
  <c r="BE163" i="3"/>
  <c r="G165" i="3"/>
  <c r="BB165" i="3" s="1"/>
  <c r="BA165" i="3"/>
  <c r="BC165" i="3"/>
  <c r="BD165" i="3"/>
  <c r="BE165" i="3"/>
  <c r="G167" i="3"/>
  <c r="BB167" i="3" s="1"/>
  <c r="BA167" i="3"/>
  <c r="BC167" i="3"/>
  <c r="BD167" i="3"/>
  <c r="BE167" i="3"/>
  <c r="C168" i="3"/>
  <c r="G170" i="3"/>
  <c r="BB170" i="3" s="1"/>
  <c r="BB172" i="3" s="1"/>
  <c r="F15" i="2" s="1"/>
  <c r="BA170" i="3"/>
  <c r="BA172" i="3" s="1"/>
  <c r="E15" i="2" s="1"/>
  <c r="BC170" i="3"/>
  <c r="BC172" i="3" s="1"/>
  <c r="G15" i="2" s="1"/>
  <c r="BD170" i="3"/>
  <c r="BE170" i="3"/>
  <c r="BE172" i="3" s="1"/>
  <c r="I15" i="2" s="1"/>
  <c r="C172" i="3"/>
  <c r="BD172" i="3"/>
  <c r="G174" i="3"/>
  <c r="BB174" i="3" s="1"/>
  <c r="BA174" i="3"/>
  <c r="BC174" i="3"/>
  <c r="BD174" i="3"/>
  <c r="BE174" i="3"/>
  <c r="G176" i="3"/>
  <c r="BA176" i="3"/>
  <c r="BC176" i="3"/>
  <c r="BD176" i="3"/>
  <c r="BE176" i="3"/>
  <c r="G178" i="3"/>
  <c r="BB178" i="3" s="1"/>
  <c r="BA178" i="3"/>
  <c r="BC178" i="3"/>
  <c r="BD178" i="3"/>
  <c r="BE178" i="3"/>
  <c r="C179" i="3"/>
  <c r="G181" i="3"/>
  <c r="G182" i="3" s="1"/>
  <c r="BA181" i="3"/>
  <c r="BA182" i="3" s="1"/>
  <c r="E17" i="2" s="1"/>
  <c r="BC181" i="3"/>
  <c r="BD181" i="3"/>
  <c r="BD182" i="3" s="1"/>
  <c r="BE181" i="3"/>
  <c r="BE182" i="3" s="1"/>
  <c r="I17" i="2" s="1"/>
  <c r="C182" i="3"/>
  <c r="BC182" i="3"/>
  <c r="G184" i="3"/>
  <c r="BA184" i="3"/>
  <c r="BC184" i="3"/>
  <c r="BD184" i="3"/>
  <c r="BE184" i="3"/>
  <c r="G185" i="3"/>
  <c r="BB185" i="3" s="1"/>
  <c r="BA185" i="3"/>
  <c r="BC185" i="3"/>
  <c r="BD185" i="3"/>
  <c r="BE185" i="3"/>
  <c r="BE188" i="3" s="1"/>
  <c r="I18" i="2" s="1"/>
  <c r="G186" i="3"/>
  <c r="BB186" i="3" s="1"/>
  <c r="BA186" i="3"/>
  <c r="BC186" i="3"/>
  <c r="BD186" i="3"/>
  <c r="BE186" i="3"/>
  <c r="C188" i="3"/>
  <c r="G190" i="3"/>
  <c r="BB190" i="3" s="1"/>
  <c r="BB191" i="3" s="1"/>
  <c r="BA190" i="3"/>
  <c r="BA191" i="3" s="1"/>
  <c r="E19" i="2" s="1"/>
  <c r="BC190" i="3"/>
  <c r="BC191" i="3" s="1"/>
  <c r="BD190" i="3"/>
  <c r="BD191" i="3" s="1"/>
  <c r="H19" i="2" s="1"/>
  <c r="BE190" i="3"/>
  <c r="BE191" i="3" s="1"/>
  <c r="I19" i="2" s="1"/>
  <c r="C191" i="3"/>
  <c r="G193" i="3"/>
  <c r="BB193" i="3" s="1"/>
  <c r="BA193" i="3"/>
  <c r="BC193" i="3"/>
  <c r="BD193" i="3"/>
  <c r="BE193" i="3"/>
  <c r="G194" i="3"/>
  <c r="BA194" i="3"/>
  <c r="BC194" i="3"/>
  <c r="BD194" i="3"/>
  <c r="BE194" i="3"/>
  <c r="G195" i="3"/>
  <c r="BB195" i="3" s="1"/>
  <c r="BA195" i="3"/>
  <c r="BC195" i="3"/>
  <c r="BD195" i="3"/>
  <c r="BE195" i="3"/>
  <c r="C196" i="3"/>
  <c r="G198" i="3"/>
  <c r="BA198" i="3"/>
  <c r="BB198" i="3"/>
  <c r="BC198" i="3"/>
  <c r="BD198" i="3"/>
  <c r="BE198" i="3"/>
  <c r="G199" i="3"/>
  <c r="BA199" i="3"/>
  <c r="BB199" i="3"/>
  <c r="BC199" i="3"/>
  <c r="BD199" i="3"/>
  <c r="BE199" i="3"/>
  <c r="G200" i="3"/>
  <c r="BA200" i="3"/>
  <c r="BB200" i="3"/>
  <c r="BC200" i="3"/>
  <c r="BD200" i="3"/>
  <c r="BE200" i="3"/>
  <c r="G201" i="3"/>
  <c r="BA201" i="3"/>
  <c r="BB201" i="3"/>
  <c r="BC201" i="3"/>
  <c r="BD201" i="3"/>
  <c r="BE201" i="3"/>
  <c r="G202" i="3"/>
  <c r="BA202" i="3"/>
  <c r="BB202" i="3"/>
  <c r="BC202" i="3"/>
  <c r="BD202" i="3"/>
  <c r="BE202" i="3"/>
  <c r="G203" i="3"/>
  <c r="BA203" i="3"/>
  <c r="BB203" i="3"/>
  <c r="BC203" i="3"/>
  <c r="BD203" i="3"/>
  <c r="BE203" i="3"/>
  <c r="G204" i="3"/>
  <c r="BA204" i="3"/>
  <c r="BB204" i="3"/>
  <c r="BC204" i="3"/>
  <c r="BD204" i="3"/>
  <c r="BE204" i="3"/>
  <c r="G205" i="3"/>
  <c r="BA205" i="3"/>
  <c r="BB205" i="3"/>
  <c r="BC205" i="3"/>
  <c r="BD205" i="3"/>
  <c r="BE205" i="3"/>
  <c r="G206" i="3"/>
  <c r="BA206" i="3"/>
  <c r="BB206" i="3"/>
  <c r="BC206" i="3"/>
  <c r="BD206" i="3"/>
  <c r="BE206" i="3"/>
  <c r="G207" i="3"/>
  <c r="BA207" i="3"/>
  <c r="BB207" i="3"/>
  <c r="BC207" i="3"/>
  <c r="BD207" i="3"/>
  <c r="BE207" i="3"/>
  <c r="G208" i="3"/>
  <c r="BA208" i="3"/>
  <c r="BB208" i="3"/>
  <c r="BC208" i="3"/>
  <c r="BD208" i="3"/>
  <c r="BE208" i="3"/>
  <c r="G209" i="3"/>
  <c r="BA209" i="3"/>
  <c r="BB209" i="3"/>
  <c r="BC209" i="3"/>
  <c r="BD209" i="3"/>
  <c r="BE209" i="3"/>
  <c r="G210" i="3"/>
  <c r="BA210" i="3"/>
  <c r="BB210" i="3"/>
  <c r="BC210" i="3"/>
  <c r="BD210" i="3"/>
  <c r="BE210" i="3"/>
  <c r="G211" i="3"/>
  <c r="BA211" i="3"/>
  <c r="BB211" i="3"/>
  <c r="BC211" i="3"/>
  <c r="BD211" i="3"/>
  <c r="BE211" i="3"/>
  <c r="G212" i="3"/>
  <c r="BA212" i="3"/>
  <c r="BB212" i="3"/>
  <c r="BC212" i="3"/>
  <c r="BD212" i="3"/>
  <c r="BE212" i="3"/>
  <c r="G213" i="3"/>
  <c r="BA213" i="3"/>
  <c r="BB213" i="3"/>
  <c r="BC213" i="3"/>
  <c r="BD213" i="3"/>
  <c r="BE213" i="3"/>
  <c r="G214" i="3"/>
  <c r="BA214" i="3"/>
  <c r="BB214" i="3"/>
  <c r="BC214" i="3"/>
  <c r="BD214" i="3"/>
  <c r="BE214" i="3"/>
  <c r="G215" i="3"/>
  <c r="BA215" i="3"/>
  <c r="BB215" i="3"/>
  <c r="BC215" i="3"/>
  <c r="BD215" i="3"/>
  <c r="BE215" i="3"/>
  <c r="G216" i="3"/>
  <c r="BA216" i="3"/>
  <c r="BB216" i="3"/>
  <c r="BC216" i="3"/>
  <c r="BD216" i="3"/>
  <c r="BE216" i="3"/>
  <c r="G217" i="3"/>
  <c r="BA217" i="3"/>
  <c r="BB217" i="3"/>
  <c r="BC217" i="3"/>
  <c r="BD217" i="3"/>
  <c r="BE217" i="3"/>
  <c r="G218" i="3"/>
  <c r="BA218" i="3"/>
  <c r="BB218" i="3"/>
  <c r="BC218" i="3"/>
  <c r="BD218" i="3"/>
  <c r="BE218" i="3"/>
  <c r="G219" i="3"/>
  <c r="BA219" i="3"/>
  <c r="BB219" i="3"/>
  <c r="BC219" i="3"/>
  <c r="BD219" i="3"/>
  <c r="BE219" i="3"/>
  <c r="G220" i="3"/>
  <c r="BA220" i="3"/>
  <c r="BB220" i="3"/>
  <c r="BC220" i="3"/>
  <c r="BD220" i="3"/>
  <c r="BE220" i="3"/>
  <c r="G221" i="3"/>
  <c r="BD221" i="3" s="1"/>
  <c r="BA221" i="3"/>
  <c r="BB221" i="3"/>
  <c r="BC221" i="3"/>
  <c r="BE221" i="3"/>
  <c r="G222" i="3"/>
  <c r="BA222" i="3"/>
  <c r="BB222" i="3"/>
  <c r="BC222" i="3"/>
  <c r="BD222" i="3"/>
  <c r="BE222" i="3"/>
  <c r="G223" i="3"/>
  <c r="BA223" i="3"/>
  <c r="BB223" i="3"/>
  <c r="BC223" i="3"/>
  <c r="BD223" i="3"/>
  <c r="BE223" i="3"/>
  <c r="G224" i="3"/>
  <c r="BA224" i="3"/>
  <c r="BB224" i="3"/>
  <c r="BC224" i="3"/>
  <c r="BD224" i="3"/>
  <c r="BE224" i="3"/>
  <c r="G225" i="3"/>
  <c r="BD225" i="3" s="1"/>
  <c r="BA225" i="3"/>
  <c r="BB225" i="3"/>
  <c r="BC225" i="3"/>
  <c r="BE225" i="3"/>
  <c r="G226" i="3"/>
  <c r="BA226" i="3"/>
  <c r="BB226" i="3"/>
  <c r="BC226" i="3"/>
  <c r="BD226" i="3"/>
  <c r="BE226" i="3"/>
  <c r="G227" i="3"/>
  <c r="BD227" i="3" s="1"/>
  <c r="BA227" i="3"/>
  <c r="BB227" i="3"/>
  <c r="BC227" i="3"/>
  <c r="BE227" i="3"/>
  <c r="G228" i="3"/>
  <c r="BA228" i="3"/>
  <c r="BB228" i="3"/>
  <c r="BC228" i="3"/>
  <c r="BD228" i="3"/>
  <c r="BE228" i="3"/>
  <c r="C229" i="3"/>
  <c r="G231" i="3"/>
  <c r="G233" i="3" s="1"/>
  <c r="BA231" i="3"/>
  <c r="BA233" i="3" s="1"/>
  <c r="E22" i="2" s="1"/>
  <c r="BB231" i="3"/>
  <c r="BB233" i="3" s="1"/>
  <c r="F22" i="2" s="1"/>
  <c r="BC231" i="3"/>
  <c r="BC233" i="3" s="1"/>
  <c r="BE231" i="3"/>
  <c r="BE233" i="3" s="1"/>
  <c r="I22" i="2" s="1"/>
  <c r="C233" i="3"/>
  <c r="G235" i="3"/>
  <c r="BA235" i="3" s="1"/>
  <c r="BB235" i="3"/>
  <c r="BC235" i="3"/>
  <c r="BD235" i="3"/>
  <c r="BE235" i="3"/>
  <c r="G236" i="3"/>
  <c r="BA236" i="3" s="1"/>
  <c r="BB236" i="3"/>
  <c r="BC236" i="3"/>
  <c r="BD236" i="3"/>
  <c r="BE236" i="3"/>
  <c r="G237" i="3"/>
  <c r="BA237" i="3" s="1"/>
  <c r="BB237" i="3"/>
  <c r="BC237" i="3"/>
  <c r="BD237" i="3"/>
  <c r="BE237" i="3"/>
  <c r="G238" i="3"/>
  <c r="BA238" i="3" s="1"/>
  <c r="BB238" i="3"/>
  <c r="BC238" i="3"/>
  <c r="BD238" i="3"/>
  <c r="BE238" i="3"/>
  <c r="G239" i="3"/>
  <c r="BA239" i="3" s="1"/>
  <c r="BB239" i="3"/>
  <c r="BC239" i="3"/>
  <c r="BD239" i="3"/>
  <c r="BE239" i="3"/>
  <c r="G240" i="3"/>
  <c r="BA240" i="3" s="1"/>
  <c r="BB240" i="3"/>
  <c r="BC240" i="3"/>
  <c r="BD240" i="3"/>
  <c r="BE240" i="3"/>
  <c r="G241" i="3"/>
  <c r="BA241" i="3" s="1"/>
  <c r="BB241" i="3"/>
  <c r="BC241" i="3"/>
  <c r="BD241" i="3"/>
  <c r="BE241" i="3"/>
  <c r="G242" i="3"/>
  <c r="BA242" i="3" s="1"/>
  <c r="BB242" i="3"/>
  <c r="BC242" i="3"/>
  <c r="BD242" i="3"/>
  <c r="BE242" i="3"/>
  <c r="G243" i="3"/>
  <c r="BA243" i="3" s="1"/>
  <c r="BB243" i="3"/>
  <c r="BC243" i="3"/>
  <c r="BD243" i="3"/>
  <c r="BE243" i="3"/>
  <c r="C245" i="3"/>
  <c r="C1" i="2"/>
  <c r="C2" i="2"/>
  <c r="A7" i="2"/>
  <c r="B7" i="2"/>
  <c r="G7" i="2"/>
  <c r="A8" i="2"/>
  <c r="B8" i="2"/>
  <c r="A9" i="2"/>
  <c r="B9" i="2"/>
  <c r="A10" i="2"/>
  <c r="B10" i="2"/>
  <c r="F10" i="2"/>
  <c r="A11" i="2"/>
  <c r="B11" i="2"/>
  <c r="A12" i="2"/>
  <c r="B12" i="2"/>
  <c r="A13" i="2"/>
  <c r="B13" i="2"/>
  <c r="A14" i="2"/>
  <c r="B14" i="2"/>
  <c r="A15" i="2"/>
  <c r="B15" i="2"/>
  <c r="H15" i="2"/>
  <c r="A16" i="2"/>
  <c r="B16" i="2"/>
  <c r="A17" i="2"/>
  <c r="B17" i="2"/>
  <c r="G17" i="2"/>
  <c r="H17" i="2"/>
  <c r="A18" i="2"/>
  <c r="B18" i="2"/>
  <c r="A19" i="2"/>
  <c r="B19" i="2"/>
  <c r="F19" i="2"/>
  <c r="G19" i="2"/>
  <c r="A20" i="2"/>
  <c r="B20" i="2"/>
  <c r="A21" i="2"/>
  <c r="B21" i="2"/>
  <c r="A22" i="2"/>
  <c r="B22" i="2"/>
  <c r="G22" i="2"/>
  <c r="A23" i="2"/>
  <c r="B23" i="2"/>
  <c r="G34" i="3" l="1"/>
  <c r="BC17" i="3"/>
  <c r="G8" i="2" s="1"/>
  <c r="BE12" i="3"/>
  <c r="I7" i="2" s="1"/>
  <c r="BA12" i="3"/>
  <c r="E7" i="2" s="1"/>
  <c r="BD231" i="3"/>
  <c r="BD233" i="3" s="1"/>
  <c r="H22" i="2" s="1"/>
  <c r="G172" i="3"/>
  <c r="BA49" i="3"/>
  <c r="E12" i="2" s="1"/>
  <c r="BD17" i="3"/>
  <c r="H8" i="2" s="1"/>
  <c r="BA17" i="3"/>
  <c r="E8" i="2" s="1"/>
  <c r="BE31" i="3"/>
  <c r="I9" i="2" s="1"/>
  <c r="BB17" i="3"/>
  <c r="F8" i="2" s="1"/>
  <c r="BD49" i="3"/>
  <c r="H12" i="2" s="1"/>
  <c r="BE168" i="3"/>
  <c r="I14" i="2" s="1"/>
  <c r="BC49" i="3"/>
  <c r="G12" i="2" s="1"/>
  <c r="BB229" i="3"/>
  <c r="F21" i="2" s="1"/>
  <c r="BC196" i="3"/>
  <c r="G20" i="2" s="1"/>
  <c r="BC179" i="3"/>
  <c r="G16" i="2" s="1"/>
  <c r="BA196" i="3"/>
  <c r="E20" i="2" s="1"/>
  <c r="G191" i="3"/>
  <c r="BD196" i="3"/>
  <c r="H20" i="2" s="1"/>
  <c r="BE196" i="3"/>
  <c r="I20" i="2" s="1"/>
  <c r="BA188" i="3"/>
  <c r="E18" i="2" s="1"/>
  <c r="BC188" i="3"/>
  <c r="G18" i="2" s="1"/>
  <c r="BD245" i="3"/>
  <c r="H23" i="2" s="1"/>
  <c r="BB110" i="3"/>
  <c r="F13" i="2" s="1"/>
  <c r="BB44" i="3"/>
  <c r="F11" i="2" s="1"/>
  <c r="BB245" i="3"/>
  <c r="F23" i="2" s="1"/>
  <c r="BD188" i="3"/>
  <c r="H18" i="2" s="1"/>
  <c r="BD179" i="3"/>
  <c r="H16" i="2" s="1"/>
  <c r="BE179" i="3"/>
  <c r="I16" i="2" s="1"/>
  <c r="BA179" i="3"/>
  <c r="E16" i="2" s="1"/>
  <c r="BE49" i="3"/>
  <c r="I12" i="2" s="1"/>
  <c r="BD44" i="3"/>
  <c r="H11" i="2" s="1"/>
  <c r="G44" i="3"/>
  <c r="G31" i="3"/>
  <c r="BC31" i="3"/>
  <c r="G9" i="2" s="1"/>
  <c r="G17" i="3"/>
  <c r="BB12" i="3"/>
  <c r="F7" i="2" s="1"/>
  <c r="BC168" i="3"/>
  <c r="G14" i="2" s="1"/>
  <c r="BB31" i="3"/>
  <c r="F9" i="2" s="1"/>
  <c r="BE17" i="3"/>
  <c r="I8" i="2" s="1"/>
  <c r="BD12" i="3"/>
  <c r="H7" i="2" s="1"/>
  <c r="G245" i="3"/>
  <c r="BD229" i="3"/>
  <c r="H21" i="2" s="1"/>
  <c r="G229" i="3"/>
  <c r="BD110" i="3"/>
  <c r="H13" i="2" s="1"/>
  <c r="G110" i="3"/>
  <c r="BA245" i="3"/>
  <c r="E23" i="2" s="1"/>
  <c r="BB112" i="3"/>
  <c r="BB168" i="3" s="1"/>
  <c r="F14" i="2" s="1"/>
  <c r="G168" i="3"/>
  <c r="BB46" i="3"/>
  <c r="BB49" i="3" s="1"/>
  <c r="F12" i="2" s="1"/>
  <c r="G49" i="3"/>
  <c r="BC229" i="3"/>
  <c r="G21" i="2" s="1"/>
  <c r="BA229" i="3"/>
  <c r="E21" i="2" s="1"/>
  <c r="BE245" i="3"/>
  <c r="I23" i="2" s="1"/>
  <c r="BC245" i="3"/>
  <c r="G23" i="2" s="1"/>
  <c r="BB184" i="3"/>
  <c r="BB188" i="3" s="1"/>
  <c r="F18" i="2" s="1"/>
  <c r="G188" i="3"/>
  <c r="BE110" i="3"/>
  <c r="I13" i="2" s="1"/>
  <c r="BA110" i="3"/>
  <c r="E13" i="2" s="1"/>
  <c r="BE229" i="3"/>
  <c r="I21" i="2" s="1"/>
  <c r="BD168" i="3"/>
  <c r="H14" i="2" s="1"/>
  <c r="BB194" i="3"/>
  <c r="BB196" i="3" s="1"/>
  <c r="F20" i="2" s="1"/>
  <c r="G196" i="3"/>
  <c r="BB176" i="3"/>
  <c r="BB179" i="3" s="1"/>
  <c r="F16" i="2" s="1"/>
  <c r="G179" i="3"/>
  <c r="BC110" i="3"/>
  <c r="G13" i="2" s="1"/>
  <c r="BC44" i="3"/>
  <c r="G11" i="2" s="1"/>
  <c r="BE44" i="3"/>
  <c r="I11" i="2" s="1"/>
  <c r="BA44" i="3"/>
  <c r="E11" i="2" s="1"/>
  <c r="BA31" i="3"/>
  <c r="E9" i="2" s="1"/>
  <c r="BB181" i="3"/>
  <c r="BB182" i="3" s="1"/>
  <c r="F17" i="2" s="1"/>
  <c r="G12" i="3"/>
  <c r="E24" i="2" l="1"/>
  <c r="C15" i="1" s="1"/>
  <c r="H24" i="2"/>
  <c r="C17" i="1" s="1"/>
  <c r="I24" i="2"/>
  <c r="C21" i="1" s="1"/>
  <c r="F24" i="2"/>
  <c r="C16" i="1" s="1"/>
  <c r="G24" i="2"/>
  <c r="C18" i="1" s="1"/>
  <c r="G35" i="2" l="1"/>
  <c r="I35" i="2" s="1"/>
  <c r="G21" i="1" s="1"/>
  <c r="G33" i="2"/>
  <c r="I33" i="2" s="1"/>
  <c r="G19" i="1" s="1"/>
  <c r="C19" i="1"/>
  <c r="C22" i="1" s="1"/>
  <c r="H38" i="2" l="1"/>
  <c r="G23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<sst xmlns="http://schemas.openxmlformats.org/spreadsheetml/2006/main" count="713" uniqueCount="442">
  <si>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</si>
  <si>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</si>
  <si>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</si>
  <si>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</si>
  <si>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</si>
  <si>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</si>
  <si>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</si>
  <si>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</si>
  <si>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</si>
  <si>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</si>
  <si>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</si>
  <si>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</si>
  <si>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</si>
  <si>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</si>
  <si>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</si>
  <si>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</si>
  <si>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</si>
  <si>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</si>
  <si>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</si>
  <si>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</si>
  <si>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</si>
  <si>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</si>
  <si>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</si>
  <si>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</si>
  <si>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</si>
  <si>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</si>
  <si>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</si>
  <si>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</si>
  <si>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</si>
  <si>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</si>
  <si>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</si>
  <si>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</si>
  <si>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</si>
  <si>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</si>
  <si>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</si>
  <si>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</si>
  <si>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</si>
  <si>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</si>
  <si>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</si>
  <si>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</si>
  <si>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</si>
  <si>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</si>
  <si>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</si>
  <si>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</si>
  <si>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</si>
  <si>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</si>
  <si>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</si>
  <si>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</si>
  <si>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</si>
  <si>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</si>
  <si>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</si>
  <si>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</si>
  <si>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</si>
  <si>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</si>
  <si>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</si>
  <si>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</si>
  <si>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</si>
  <si>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</si>
  <si>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</si>
  <si>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</si>
  <si>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</si>
  <si>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</si>
  <si>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</si>
  <si>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</si>
  <si>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</si>
  <si>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</si>
  <si>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</si>
  <si>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</si>
  <si>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</si>
  <si>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</si>
  <si>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</si>
  <si>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</si>
  <si>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</si>
  <si>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</si>
  <si>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</si>
  <si>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</si>
  <si>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</si>
  <si>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1457</t>
  </si>
  <si>
    <t>Oprava střechy a krovu obecního domu č.p.33</t>
  </si>
  <si>
    <t>62</t>
  </si>
  <si>
    <t>Upravy povrchů vnější</t>
  </si>
  <si>
    <t>620991121R00</t>
  </si>
  <si>
    <t xml:space="preserve">Zakrývání vnějších otvorů z lešení </t>
  </si>
  <si>
    <t>m2</t>
  </si>
  <si>
    <t>622422222R00</t>
  </si>
  <si>
    <t xml:space="preserve">Oprava vněj. omítek II,do 20%, štuk na 100% plochy </t>
  </si>
  <si>
    <t>28323212</t>
  </si>
  <si>
    <t>Fólie PE šedá tl. 0,30  mm  š. 4000 mm  dl. 25 m</t>
  </si>
  <si>
    <t>1,15*583,0</t>
  </si>
  <si>
    <t>94</t>
  </si>
  <si>
    <t>Lešení a stavební výtahy</t>
  </si>
  <si>
    <t>946941102RT3</t>
  </si>
  <si>
    <t>Montáž pojízdných Alu věží BOSS, 2,5 x 1,45 m pracovní výška 8,3 m</t>
  </si>
  <si>
    <t>soubor</t>
  </si>
  <si>
    <t>946941192RT3</t>
  </si>
  <si>
    <t>Nájemné pojízdných Alu věží BOSS, 2,5 x 1,45 m pracovní výška 8,3 m</t>
  </si>
  <si>
    <t>den</t>
  </si>
  <si>
    <t>946941802RT3</t>
  </si>
  <si>
    <t>Demontáž pojízdných Alu věží BOSS, 2,5 x 1,45 m pracovní výška 8,3 m</t>
  </si>
  <si>
    <t>95</t>
  </si>
  <si>
    <t>Dokončovací kce na pozem.stav.</t>
  </si>
  <si>
    <t>952901111R00</t>
  </si>
  <si>
    <t xml:space="preserve">Vyčištění budov o výšce podlaží do 4 m </t>
  </si>
  <si>
    <t>95-nc01</t>
  </si>
  <si>
    <t xml:space="preserve">Záchytný systém </t>
  </si>
  <si>
    <t>soub</t>
  </si>
  <si>
    <t>TSL-F5    19ks</t>
  </si>
  <si>
    <t>TSL-300-H1016    3ks</t>
  </si>
  <si>
    <t>Montáž    1ks</t>
  </si>
  <si>
    <t>Revize a předání do užívání    1ks</t>
  </si>
  <si>
    <t>Doporučené OOPP:</t>
  </si>
  <si>
    <t>TS-ML23    23m</t>
  </si>
  <si>
    <t>TS-SET5    1set</t>
  </si>
  <si>
    <t>TS-SET10    1set</t>
  </si>
  <si>
    <t>TS-SET15    1set</t>
  </si>
  <si>
    <t>TS-SAFECARE   1skříňka</t>
  </si>
  <si>
    <t>99</t>
  </si>
  <si>
    <t>Staveništní přesun hmot</t>
  </si>
  <si>
    <t>999281108R00</t>
  </si>
  <si>
    <t xml:space="preserve">Přesun hmot pro opravy a údržbu do výšky 12 m </t>
  </si>
  <si>
    <t>t</t>
  </si>
  <si>
    <t>712</t>
  </si>
  <si>
    <t>Živičné krytiny</t>
  </si>
  <si>
    <t>712371801RZ4</t>
  </si>
  <si>
    <t>Povlaková krytina střech do 10°, fólií PVC 1 vrstva - včetně dod. fólie tl.1,5mm</t>
  </si>
  <si>
    <t>(0,1+0,15+0,5+0,5)*21,45</t>
  </si>
  <si>
    <t>712391171RT1</t>
  </si>
  <si>
    <t>Povlaková krytina střech do 10°, podklad. textilie 1 vrstva - materiál ve specifikaci</t>
  </si>
  <si>
    <t>712400832RT3</t>
  </si>
  <si>
    <t>Odstranění živičné krytiny střech do 30° 2vrstvé z ploch jednotlivě nad 20 m2</t>
  </si>
  <si>
    <t>69366198</t>
  </si>
  <si>
    <t>Geotextilie 300 g/m2 š. 200cm 100%</t>
  </si>
  <si>
    <t>1,15*26,8125</t>
  </si>
  <si>
    <t>998712102R00</t>
  </si>
  <si>
    <t xml:space="preserve">Přesun hmot pro povlakové krytiny, výšky do 12 m </t>
  </si>
  <si>
    <t>721</t>
  </si>
  <si>
    <t>Vnitřní kanalizace</t>
  </si>
  <si>
    <t>721234143RT8</t>
  </si>
  <si>
    <t>Vtok střešní pro plochou střechu s PVC přírubou, DN 75,110,125 mm</t>
  </si>
  <si>
    <t>kus</t>
  </si>
  <si>
    <t>4/K:1</t>
  </si>
  <si>
    <t>998721102R00</t>
  </si>
  <si>
    <t xml:space="preserve">Přesun hmot pro vnitřní kanalizaci, výšky do 12 m </t>
  </si>
  <si>
    <t>762</t>
  </si>
  <si>
    <t>Konstrukce tesařské</t>
  </si>
  <si>
    <t>762085151R00</t>
  </si>
  <si>
    <t xml:space="preserve">Hoblování řeziva strojní </t>
  </si>
  <si>
    <t>m3</t>
  </si>
  <si>
    <t>1,1*(0,1*0,1*2,0+0,14*0,14*7,0+0,14*0,16*42,0+0,16*0,18*9,0+0,2*0,24*37,0)</t>
  </si>
  <si>
    <t>762321911RT2</t>
  </si>
  <si>
    <t>Zavětrování s podepřením, prkny 32 mm včetně dodávky řeziva, prkna tl.24 mm</t>
  </si>
  <si>
    <t>m</t>
  </si>
  <si>
    <t>Zajištění krokví po odbednění:</t>
  </si>
  <si>
    <t>20,0</t>
  </si>
  <si>
    <t>762330nc</t>
  </si>
  <si>
    <t xml:space="preserve">Přizvednutí části krovu </t>
  </si>
  <si>
    <t>762331811R00</t>
  </si>
  <si>
    <t xml:space="preserve">Demontáž konstrukcí krovů z hranolů do 120 cm2 </t>
  </si>
  <si>
    <t>22*0,5</t>
  </si>
  <si>
    <t>762331911R00</t>
  </si>
  <si>
    <t xml:space="preserve">Vyřezání části střešní vazby do 120 cm2,do dl.3 m </t>
  </si>
  <si>
    <t>Podle mykologického průzkumu:1,0</t>
  </si>
  <si>
    <t>Předpoklad z nepřístupných míst:1,0</t>
  </si>
  <si>
    <t>762331912R00</t>
  </si>
  <si>
    <t xml:space="preserve">Vyřezání části střešní vazby do 120 cm2,do dl.5 m </t>
  </si>
  <si>
    <t>Podle mykologického průzkumu:5,0</t>
  </si>
  <si>
    <t>Předpoklad z nepřístupných míst:5,0</t>
  </si>
  <si>
    <t>762331913R00</t>
  </si>
  <si>
    <t xml:space="preserve">Vyřezání části střešní vazby do 120 cm2,do dl.8 m </t>
  </si>
  <si>
    <t>Podle mykologického průzkumu:7,0</t>
  </si>
  <si>
    <t>Předpoklad z nepřístupných míst:7,0</t>
  </si>
  <si>
    <t>762331921R00</t>
  </si>
  <si>
    <t xml:space="preserve">Vyřezání části střešní vazby do 224 cm2,do dl.3 m </t>
  </si>
  <si>
    <t>Podle mykologického průzkumu:2,0+7,0</t>
  </si>
  <si>
    <t>Předpoklad z nepřístupných míst:9,0</t>
  </si>
  <si>
    <t>762331942R00</t>
  </si>
  <si>
    <t xml:space="preserve">Vyřezání části střešní vazby do 450 cm2,do dl.5 m </t>
  </si>
  <si>
    <t>Podle mykologického průzkumu:4,5</t>
  </si>
  <si>
    <t>Předpoklad z nepřístupných míst:4,5</t>
  </si>
  <si>
    <t>762331953R00</t>
  </si>
  <si>
    <t xml:space="preserve">Vyřezání části střešní vazby nad 450 cm2,do dl.8 m </t>
  </si>
  <si>
    <t>Podle mykologického průzkumu:5,5+6,5+6,5</t>
  </si>
  <si>
    <t>Předpoklad z nepřístupných míst:18,5</t>
  </si>
  <si>
    <t>762334110RT4</t>
  </si>
  <si>
    <t>M.vázan.krovů pravidelných do 120cm2 ocel.spojkami včetně dodávka řeziva, hranoly 10/10 cm</t>
  </si>
  <si>
    <t>762334120RT2</t>
  </si>
  <si>
    <t>M.vázan.krovů pravidelných do 224cm2 ocel.spojkami včetně dodávky řeziva, hranoly 14/14 cm</t>
  </si>
  <si>
    <t>Podle mykologického průzkumu:3,5</t>
  </si>
  <si>
    <t>Předpoklad z nepřístupných míst:3,5</t>
  </si>
  <si>
    <t>762334120RT3</t>
  </si>
  <si>
    <t>M.vázan.krovů pravidelných do 224cm2 ocel.spojkami včetně dodávky řeziva, hranoly 14/16 cm</t>
  </si>
  <si>
    <t>Podle mykologického průzkumu:2,0+7,0+5,0+7,0</t>
  </si>
  <si>
    <t>Předpoklad z nepřístupných míst:21,0</t>
  </si>
  <si>
    <t>762334130RT3</t>
  </si>
  <si>
    <t>M.vázan.krovů pravidelných do 288cm2 ocel.spojkami včetně dodávky řeziva, hranoly 16/18 cm</t>
  </si>
  <si>
    <t>762334140RT3</t>
  </si>
  <si>
    <t>M.vázan.krovů pravidelných do 450cm2 ocel.spojkami včetně dodávky řeziva, hranoly 20/24 cm</t>
  </si>
  <si>
    <t>762341210RT2</t>
  </si>
  <si>
    <t>Montáž bednění střech rovných, prkna hrubá na sraz včetně dodávky řeziva, prkna tl. 24 mm</t>
  </si>
  <si>
    <t>762341811R00</t>
  </si>
  <si>
    <t xml:space="preserve">Demontáž bednění střech rovných z prken hrubých </t>
  </si>
  <si>
    <t>583,0+11,0</t>
  </si>
  <si>
    <t>762395000R00</t>
  </si>
  <si>
    <t xml:space="preserve">Spojovací a ochranné prostředky pro střechy </t>
  </si>
  <si>
    <t>0,1*0,1*2,0+0,14*0,14*7,0+0,14*0,16*42,0+0,16*0,18*9,0+0,2*0,24*37,0</t>
  </si>
  <si>
    <t>762712110RT5</t>
  </si>
  <si>
    <t>Montáž vázaných konstrukcí hraněných do 120 cm2 včetně dodávky řeziva, hranoly 10/12</t>
  </si>
  <si>
    <t>762812811R00</t>
  </si>
  <si>
    <t xml:space="preserve">Demontáž záklopů z hoblovaných prken tl. do 3,2 cm </t>
  </si>
  <si>
    <t>0,5*10,45</t>
  </si>
  <si>
    <t>762911121R00</t>
  </si>
  <si>
    <t xml:space="preserve">Impregnace řeziva Bochemit QB </t>
  </si>
  <si>
    <t>762991111R00</t>
  </si>
  <si>
    <t xml:space="preserve">Montáž a demontáž stavebního vrátku </t>
  </si>
  <si>
    <t>762991121R00</t>
  </si>
  <si>
    <t xml:space="preserve">Pronájem lanového stavebního vrátku </t>
  </si>
  <si>
    <t>766421223R00</t>
  </si>
  <si>
    <t xml:space="preserve">Obložení podhledů jednod. palubkami MD š. do 10 cm </t>
  </si>
  <si>
    <t>762-nc01</t>
  </si>
  <si>
    <t xml:space="preserve">Očištění krovů </t>
  </si>
  <si>
    <t>61191741</t>
  </si>
  <si>
    <t>Palubka obkladová MD tloušťka 20 šíře do 80 mm</t>
  </si>
  <si>
    <t>1,1*5,225</t>
  </si>
  <si>
    <t>998762102R00</t>
  </si>
  <si>
    <t xml:space="preserve">Přesun hmot pro tesařské konstrukce, výšky do 12 m </t>
  </si>
  <si>
    <t>764</t>
  </si>
  <si>
    <t>Konstrukce klempířské</t>
  </si>
  <si>
    <t>446122001R00</t>
  </si>
  <si>
    <t xml:space="preserve">Montáž nadstřešních dílců - výlezů na střechu </t>
  </si>
  <si>
    <t>8/K:7</t>
  </si>
  <si>
    <t>728314112R00</t>
  </si>
  <si>
    <t xml:space="preserve">Montáž protidešť. žaluzie čtyřhranné do 0,3 m2 </t>
  </si>
  <si>
    <t>7/K:1</t>
  </si>
  <si>
    <t>728415114R00</t>
  </si>
  <si>
    <t xml:space="preserve">Montáž mřížky větrací nebo ventilační do 0,20 m2 </t>
  </si>
  <si>
    <t>9/K:1</t>
  </si>
  <si>
    <t>583,0+2,5</t>
  </si>
  <si>
    <t>10/K:22,0</t>
  </si>
  <si>
    <t>2/K:31,0</t>
  </si>
  <si>
    <t>764248293R00</t>
  </si>
  <si>
    <t>11/K:112,0</t>
  </si>
  <si>
    <t>764252291R00</t>
  </si>
  <si>
    <t xml:space="preserve">Montáž žlabů z Cu podokapních půlkruhových </t>
  </si>
  <si>
    <t>1/K:60,0</t>
  </si>
  <si>
    <t>764252292R00</t>
  </si>
  <si>
    <t xml:space="preserve">Montáž háků z Cu půlkruhových </t>
  </si>
  <si>
    <t>1/K:51</t>
  </si>
  <si>
    <t>764252293R00</t>
  </si>
  <si>
    <t xml:space="preserve">Montáž rohů žlabů z Cu půlkruhových </t>
  </si>
  <si>
    <t>1/K:2</t>
  </si>
  <si>
    <t>764252294R00</t>
  </si>
  <si>
    <t xml:space="preserve">Montáž čel žlabů z Cu půlkruhových </t>
  </si>
  <si>
    <t>1/K:4</t>
  </si>
  <si>
    <t>764259910R00</t>
  </si>
  <si>
    <t xml:space="preserve">Oprava, kotlík kónický Cu, D do 150 mm, do 30° </t>
  </si>
  <si>
    <t>3/K:9,0</t>
  </si>
  <si>
    <t>5/K:8,0</t>
  </si>
  <si>
    <t>764311821R00</t>
  </si>
  <si>
    <t xml:space="preserve">Demontáž krytiny, tabule 2 x 1 m, do 25 m2, do 30° </t>
  </si>
  <si>
    <t>světlík:2,5</t>
  </si>
  <si>
    <t>atika:11,0</t>
  </si>
  <si>
    <t>764331830R00</t>
  </si>
  <si>
    <t xml:space="preserve">Demontáž lemování zdí, rš 250 a 330 mm, do 30° </t>
  </si>
  <si>
    <t>764331850R00</t>
  </si>
  <si>
    <t xml:space="preserve">Demontáž lemování zdí, rš 400 a 500 mm, do 30° </t>
  </si>
  <si>
    <t>764351836R00</t>
  </si>
  <si>
    <t xml:space="preserve">Demontáž háků, sklon do 30° </t>
  </si>
  <si>
    <t>764352840R00</t>
  </si>
  <si>
    <t xml:space="preserve">Demontáž žlabů půlkruh. oblouk., rš 330 mm, do 30° </t>
  </si>
  <si>
    <t>764362811R00</t>
  </si>
  <si>
    <t xml:space="preserve">Demontáž střešního okna, hladká krytina, do 45° </t>
  </si>
  <si>
    <t>764392850R00</t>
  </si>
  <si>
    <t xml:space="preserve">Demontáž úžlabí, rš 660 mm, sklon do 30° </t>
  </si>
  <si>
    <t>764393830R00</t>
  </si>
  <si>
    <t xml:space="preserve">Demontáž hřebene světlíku, rš do 500 mm, do 30° </t>
  </si>
  <si>
    <t>15951130</t>
  </si>
  <si>
    <t>Plech děrovaný přesaz.otvory 1,0x1000x2000x5 mm</t>
  </si>
  <si>
    <t>9/K:10,5*0,2</t>
  </si>
  <si>
    <t>5534257nc</t>
  </si>
  <si>
    <t>55352019.A</t>
  </si>
  <si>
    <t>Žlab podokapní půlkruhový rš 280 plech měděný</t>
  </si>
  <si>
    <t>1/K:0,25*60,0</t>
  </si>
  <si>
    <t>55352059.A</t>
  </si>
  <si>
    <t>Roh vnější podokapního žlabu rš 280 plech měděný</t>
  </si>
  <si>
    <t>55352099.A</t>
  </si>
  <si>
    <t>Čelo profilované k falcování 280 plech měděný</t>
  </si>
  <si>
    <t>553522631</t>
  </si>
  <si>
    <t>Hák prodl. celokovový 28/30x4 485-510 mm měď</t>
  </si>
  <si>
    <t>59160889.A4</t>
  </si>
  <si>
    <t>Výlez na střechu 600 x 600 mm</t>
  </si>
  <si>
    <t>429530nc</t>
  </si>
  <si>
    <t xml:space="preserve">Žaluzie protidešťová  600x500 </t>
  </si>
  <si>
    <t>998764102R00</t>
  </si>
  <si>
    <t xml:space="preserve">Přesun hmot pro klempířské konstr., výšky do 12 m </t>
  </si>
  <si>
    <t>765</t>
  </si>
  <si>
    <t>Krytiny tvrdé</t>
  </si>
  <si>
    <t>7653326nc</t>
  </si>
  <si>
    <t xml:space="preserve">Demontáž antén a stožáru </t>
  </si>
  <si>
    <t>vč. elektroinstalace</t>
  </si>
  <si>
    <t>766</t>
  </si>
  <si>
    <t>Konstrukce truhlářské</t>
  </si>
  <si>
    <t>766492100R00</t>
  </si>
  <si>
    <t xml:space="preserve">Montáž obložení překližkou </t>
  </si>
  <si>
    <t>(0,1+0,15+0,5)*21,45</t>
  </si>
  <si>
    <t>60623353</t>
  </si>
  <si>
    <t>Překližka vodovzd. bříza tl. 21 mm</t>
  </si>
  <si>
    <t>1,1*16,0875</t>
  </si>
  <si>
    <t>998766202R00</t>
  </si>
  <si>
    <t xml:space="preserve">Přesun hmot pro truhlářské konstr., výšky do 12 m </t>
  </si>
  <si>
    <t>767</t>
  </si>
  <si>
    <t>Konstrukce zámečnické</t>
  </si>
  <si>
    <t>767612915R00</t>
  </si>
  <si>
    <t xml:space="preserve">Oprava - seřízení dřevěného okna </t>
  </si>
  <si>
    <t>783</t>
  </si>
  <si>
    <t>Nátěry</t>
  </si>
  <si>
    <t>783101811R00</t>
  </si>
  <si>
    <t xml:space="preserve">Odstranění nátěrů z ocel.konstrukcí "A" oškrábáním </t>
  </si>
  <si>
    <t>783122111RT5</t>
  </si>
  <si>
    <t>Nátěr syntetický OK "A" dvojnásobný, Paulín matný email 2 x</t>
  </si>
  <si>
    <t>783726870R00</t>
  </si>
  <si>
    <t xml:space="preserve">Nátěr lazurovací tesařských konstr. Eternal 3 x </t>
  </si>
  <si>
    <t>2*5,225</t>
  </si>
  <si>
    <t>784</t>
  </si>
  <si>
    <t>Malby</t>
  </si>
  <si>
    <t>784422923R00</t>
  </si>
  <si>
    <t xml:space="preserve">Oprava, malba váp. 2x, 1bar. oškrab. do 8 m </t>
  </si>
  <si>
    <t>787</t>
  </si>
  <si>
    <t>Zasklívání</t>
  </si>
  <si>
    <t>787300801R00</t>
  </si>
  <si>
    <t xml:space="preserve">Vysklívání střešních konstrukcí tmelených </t>
  </si>
  <si>
    <t>787340230R00</t>
  </si>
  <si>
    <t xml:space="preserve">Zaskl.střech,pod/zatmel.válcov.s drát vlož. 6-8 mm </t>
  </si>
  <si>
    <t>998787102R00</t>
  </si>
  <si>
    <t xml:space="preserve">Přesun hmot pro zasklívání, výšky do 12 m </t>
  </si>
  <si>
    <t>M21</t>
  </si>
  <si>
    <t>Elektromontáže</t>
  </si>
  <si>
    <t>22nc-01</t>
  </si>
  <si>
    <t xml:space="preserve">svorka spojovací SS cu </t>
  </si>
  <si>
    <t>22nc-02</t>
  </si>
  <si>
    <t xml:space="preserve">svorka spojovací SO cu </t>
  </si>
  <si>
    <t>22nc-03</t>
  </si>
  <si>
    <t xml:space="preserve">svorka zkušební SZ cu </t>
  </si>
  <si>
    <t>22nc-04</t>
  </si>
  <si>
    <t xml:space="preserve">svorka připojovací SP cu </t>
  </si>
  <si>
    <t>22nc-05</t>
  </si>
  <si>
    <t xml:space="preserve">svorka k jímací tyči SJ 1 cu </t>
  </si>
  <si>
    <t>22nc-06</t>
  </si>
  <si>
    <t xml:space="preserve">svorka k zemnící tyči SJ 2 </t>
  </si>
  <si>
    <t>22nc-07</t>
  </si>
  <si>
    <t xml:space="preserve">svorka křížová SK cu </t>
  </si>
  <si>
    <t>22nc-08</t>
  </si>
  <si>
    <t xml:space="preserve">podpěra vedení PV cu </t>
  </si>
  <si>
    <t>22nc-09</t>
  </si>
  <si>
    <t xml:space="preserve">jímací tyč JT 1,5m Cu, vč. držáků ochranné stříšky </t>
  </si>
  <si>
    <t>22nc-10</t>
  </si>
  <si>
    <t>zemnící tyč JT 1,5m FeZn vč. zavedení do nezámrzné hloubky</t>
  </si>
  <si>
    <t>22nc-11</t>
  </si>
  <si>
    <t xml:space="preserve">ochranný úhelník vč. držáků </t>
  </si>
  <si>
    <t>22nc-12</t>
  </si>
  <si>
    <t xml:space="preserve">Cu 8, jímací a svodové vedení </t>
  </si>
  <si>
    <t>22nc-13</t>
  </si>
  <si>
    <t xml:space="preserve">FeZn 10, uzemňovací přívody </t>
  </si>
  <si>
    <t>22nc-14</t>
  </si>
  <si>
    <t xml:space="preserve">štítek označení Štítek....... </t>
  </si>
  <si>
    <t>22nc-15</t>
  </si>
  <si>
    <t xml:space="preserve">antikorozní páska petrolat </t>
  </si>
  <si>
    <t>22nc-16</t>
  </si>
  <si>
    <t xml:space="preserve">Dodavatelská dokumentace vč. skutečného provedení </t>
  </si>
  <si>
    <t>hod</t>
  </si>
  <si>
    <t>22nc-17</t>
  </si>
  <si>
    <t xml:space="preserve">Montážní mechanizmy, lešení, plošiny ... </t>
  </si>
  <si>
    <t>22nc-18</t>
  </si>
  <si>
    <t>Zednické výpomoci (vrtání, průrazy, kapsy, niky, sekání, řezání drážek ...)</t>
  </si>
  <si>
    <t>22nc-19</t>
  </si>
  <si>
    <t xml:space="preserve">Koordinace s ostatními profesemi </t>
  </si>
  <si>
    <t>22nc-20</t>
  </si>
  <si>
    <t xml:space="preserve">Montážní práce </t>
  </si>
  <si>
    <t>22nc-21</t>
  </si>
  <si>
    <t xml:space="preserve">Vytýčení stávajících inženýrských </t>
  </si>
  <si>
    <t>set</t>
  </si>
  <si>
    <t>22nc-22</t>
  </si>
  <si>
    <t xml:space="preserve">Revize </t>
  </si>
  <si>
    <t>22nc-24</t>
  </si>
  <si>
    <t xml:space="preserve">provozní vlivy </t>
  </si>
  <si>
    <t>22nc-25</t>
  </si>
  <si>
    <t xml:space="preserve">mimostaveništní doprava </t>
  </si>
  <si>
    <t>22nc-26</t>
  </si>
  <si>
    <t xml:space="preserve">podíl přidružených výkonů </t>
  </si>
  <si>
    <t>22nc-27</t>
  </si>
  <si>
    <t xml:space="preserve">podružný materiál </t>
  </si>
  <si>
    <t>22nc-28</t>
  </si>
  <si>
    <t xml:space="preserve">Rozebrání dlažby </t>
  </si>
  <si>
    <t>22nc-29</t>
  </si>
  <si>
    <t xml:space="preserve">Vyjmutí silničního obrubníku </t>
  </si>
  <si>
    <t>22nc-30</t>
  </si>
  <si>
    <t xml:space="preserve">Výkop zeminy vč. hutnění a záhozu </t>
  </si>
  <si>
    <t>22nc-31</t>
  </si>
  <si>
    <t xml:space="preserve">Zpětná zádlažba </t>
  </si>
  <si>
    <t>22nc-32</t>
  </si>
  <si>
    <t xml:space="preserve">Položení obrubníku </t>
  </si>
  <si>
    <t>M36</t>
  </si>
  <si>
    <t>Montáže měřících a regul.zaříz</t>
  </si>
  <si>
    <t>3600203nc</t>
  </si>
  <si>
    <t xml:space="preserve">Demontáž klimatizace </t>
  </si>
  <si>
    <t>vč. rozvodů</t>
  </si>
  <si>
    <t>D96</t>
  </si>
  <si>
    <t>Přesuny suti a vybouraných hmot</t>
  </si>
  <si>
    <t>979990109R00</t>
  </si>
  <si>
    <t xml:space="preserve">Poplatek za skládku suti - sklo </t>
  </si>
  <si>
    <t>979990121R00</t>
  </si>
  <si>
    <t xml:space="preserve">Poplatek za skládku suti - asfaltové pásy </t>
  </si>
  <si>
    <t>979990161R00</t>
  </si>
  <si>
    <t xml:space="preserve">Poplatek za skládku suti - dřevo 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</si>
  <si>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</si>
  <si>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</si>
  <si>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</si>
  <si>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</si>
  <si>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979082318R00</t>
  </si>
  <si>
    <t xml:space="preserve">Vodorovná doprava suti a hmot po suchu do 6000 m </t>
  </si>
  <si>
    <t>979082319R00</t>
  </si>
  <si>
    <t xml:space="preserve">Příplatek k vodor.dopravě po suchu, dalších 1000 m </t>
  </si>
  <si>
    <t>979086112R00</t>
  </si>
  <si>
    <t xml:space="preserve">Nakládání nebo překládání suti a vybouraných hmot </t>
  </si>
  <si>
    <t>979093111R00</t>
  </si>
  <si>
    <t xml:space="preserve">Uložení suti na skládku bez zhutnění </t>
  </si>
  <si>
    <t>0,126+5,83+9,0791</t>
  </si>
  <si>
    <t>Zařízení staveniště</t>
  </si>
  <si>
    <t>Kompletační činnost (IČD)</t>
  </si>
  <si>
    <t>Výrobní dokumentace</t>
  </si>
  <si>
    <t>Krytina hladká z Al, svitky š. 670mm, sklon do 30° plocha nad 25 m2</t>
  </si>
  <si>
    <t xml:space="preserve">Lemování z Al plechu zdí, tvrdá krytina, rš 160 mm </t>
  </si>
  <si>
    <t xml:space="preserve">Lemování z Al plechu zdí, tvrdá krytina, rš 500 mm </t>
  </si>
  <si>
    <t xml:space="preserve">Montáž zachytače sněhu podélného </t>
  </si>
  <si>
    <t xml:space="preserve">Úžlabí z Al plechu, rš 670 mm </t>
  </si>
  <si>
    <t xml:space="preserve">Hřeben světlíku z Al plechu, rš 500 mm </t>
  </si>
  <si>
    <t>Trubková sněhová zábrana, 32/1,5 mm</t>
  </si>
  <si>
    <t>764211241RT1nc</t>
  </si>
  <si>
    <t>764231220R00nc</t>
  </si>
  <si>
    <t>764231250R00nc</t>
  </si>
  <si>
    <t>764292250R00nc</t>
  </si>
  <si>
    <t>764293240R00nc</t>
  </si>
  <si>
    <t>Výrobní kokumentace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</si>
</sst>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\ &quot;Kč&quot;"/>
    <numFmt numFmtId="166" formatCode="dd/mm/yy"/>
  </numFmts>
  <fonts count="43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15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3" fontId="22" fillId="0" borderId="20" xfId="0" applyNumberFormat="1" applyFont="1" applyBorder="1" applyAlignment="1">
      <alignment horizontal="left"/>
    </xf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/>
    <xf numFmtId="49" fontId="20" fillId="18" borderId="0" xfId="0" applyNumberFormat="1" applyFont="1" applyFill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25" xfId="0" applyFont="1" applyBorder="1" applyAlignment="1">
      <alignment horizontal="left"/>
    </xf>
    <xf numFmtId="0" fontId="22" fillId="0" borderId="25" xfId="0" applyFont="1" applyBorder="1"/>
    <xf numFmtId="0" fontId="1" fillId="0" borderId="0" xfId="0" applyFo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Alignment="1">
      <alignment horizontal="right"/>
    </xf>
    <xf numFmtId="166" fontId="20" fillId="0" borderId="0" xfId="0" applyNumberFormat="1" applyFont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19" fillId="0" borderId="0" xfId="0" applyNumberFormat="1" applyFont="1" applyAlignment="1">
      <alignment horizontal="centerContinuous"/>
    </xf>
    <xf numFmtId="0" fontId="20" fillId="18" borderId="42" xfId="0" applyFont="1" applyFill="1" applyBorder="1"/>
    <xf numFmtId="0" fontId="21" fillId="18" borderId="65" xfId="0" applyFont="1" applyFill="1" applyBorder="1" applyAlignment="1">
      <alignment horizontal="right"/>
    </xf>
    <xf numFmtId="0" fontId="21" fillId="18" borderId="13" xfId="0" applyFont="1" applyFill="1" applyBorder="1" applyAlignment="1">
      <alignment horizontal="right"/>
    </xf>
    <xf numFmtId="0" fontId="21" fillId="18" borderId="12" xfId="0" applyFont="1" applyFill="1" applyBorder="1" applyAlignment="1">
      <alignment horizontal="center"/>
    </xf>
    <xf numFmtId="4" fontId="23" fillId="18" borderId="13" xfId="0" applyNumberFormat="1" applyFont="1" applyFill="1" applyBorder="1" applyAlignment="1">
      <alignment horizontal="right"/>
    </xf>
    <xf numFmtId="4" fontId="23" fillId="18" borderId="42" xfId="0" applyNumberFormat="1" applyFont="1" applyFill="1" applyBorder="1" applyAlignment="1">
      <alignment horizontal="right"/>
    </xf>
    <xf numFmtId="0" fontId="20" fillId="0" borderId="26" xfId="0" applyFont="1" applyBorder="1"/>
    <xf numFmtId="3" fontId="20" fillId="0" borderId="35" xfId="0" applyNumberFormat="1" applyFont="1" applyBorder="1" applyAlignment="1">
      <alignment horizontal="right"/>
    </xf>
    <xf numFmtId="164" fontId="20" fillId="0" borderId="19" xfId="0" applyNumberFormat="1" applyFont="1" applyBorder="1" applyAlignment="1">
      <alignment horizontal="right"/>
    </xf>
    <xf numFmtId="3" fontId="20" fillId="0" borderId="45" xfId="0" applyNumberFormat="1" applyFont="1" applyBorder="1" applyAlignment="1">
      <alignment horizontal="right"/>
    </xf>
    <xf numFmtId="4" fontId="20" fillId="0" borderId="34" xfId="0" applyNumberFormat="1" applyFont="1" applyBorder="1" applyAlignment="1">
      <alignment horizontal="right"/>
    </xf>
    <xf numFmtId="3" fontId="20" fillId="0" borderId="26" xfId="0" applyNumberFormat="1" applyFont="1" applyBorder="1" applyAlignment="1">
      <alignment horizontal="right"/>
    </xf>
    <xf numFmtId="0" fontId="20" fillId="18" borderId="37" xfId="0" applyFont="1" applyFill="1" applyBorder="1"/>
    <xf numFmtId="0" fontId="21" fillId="18" borderId="40" xfId="0" applyFont="1" applyFill="1" applyBorder="1"/>
    <xf numFmtId="0" fontId="20" fillId="18" borderId="40" xfId="0" applyFont="1" applyFill="1" applyBorder="1"/>
    <xf numFmtId="4" fontId="20" fillId="18" borderId="51" xfId="0" applyNumberFormat="1" applyFont="1" applyFill="1" applyBorder="1"/>
    <xf numFmtId="4" fontId="20" fillId="18" borderId="37" xfId="0" applyNumberFormat="1" applyFont="1" applyFill="1" applyBorder="1"/>
    <xf numFmtId="4" fontId="20" fillId="18" borderId="40" xfId="0" applyNumberFormat="1" applyFont="1" applyFill="1" applyBorder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6" xfId="28" applyFont="1" applyBorder="1" applyAlignment="1">
      <alignment horizontal="center"/>
    </xf>
    <xf numFmtId="49" fontId="21" fillId="0" borderId="66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Font="1" applyBorder="1" applyAlignment="1">
      <alignment horizontal="right"/>
    </xf>
    <xf numFmtId="0" fontId="20" fillId="0" borderId="17" xfId="28" applyFont="1" applyBorder="1"/>
    <xf numFmtId="0" fontId="32" fillId="0" borderId="0" xfId="28" applyFont="1"/>
    <xf numFmtId="0" fontId="33" fillId="0" borderId="67" xfId="28" applyFont="1" applyBorder="1" applyAlignment="1">
      <alignment horizontal="center" vertical="top"/>
    </xf>
    <xf numFmtId="49" fontId="33" fillId="0" borderId="67" xfId="28" applyNumberFormat="1" applyFont="1" applyBorder="1" applyAlignment="1">
      <alignment horizontal="left" vertical="top"/>
    </xf>
    <xf numFmtId="0" fontId="33" fillId="0" borderId="67" xfId="28" applyFont="1" applyBorder="1" applyAlignment="1">
      <alignment vertical="top" wrapText="1"/>
    </xf>
    <xf numFmtId="49" fontId="33" fillId="0" borderId="67" xfId="28" applyNumberFormat="1" applyFont="1" applyBorder="1" applyAlignment="1">
      <alignment horizontal="center" shrinkToFit="1"/>
    </xf>
    <xf numFmtId="4" fontId="33" fillId="0" borderId="67" xfId="28" applyNumberFormat="1" applyFont="1" applyBorder="1" applyAlignment="1">
      <alignment horizontal="right"/>
    </xf>
    <xf numFmtId="4" fontId="33" fillId="0" borderId="67" xfId="28" applyNumberFormat="1" applyFont="1" applyBorder="1"/>
    <xf numFmtId="0" fontId="34" fillId="0" borderId="0" xfId="28" applyFont="1"/>
    <xf numFmtId="0" fontId="22" fillId="0" borderId="66" xfId="28" applyFont="1" applyBorder="1" applyAlignment="1">
      <alignment horizontal="center"/>
    </xf>
    <xf numFmtId="49" fontId="22" fillId="0" borderId="66" xfId="28" applyNumberFormat="1" applyFont="1" applyBorder="1" applyAlignment="1">
      <alignment horizontal="left"/>
    </xf>
    <xf numFmtId="0" fontId="37" fillId="0" borderId="0" xfId="28" applyFont="1" applyAlignment="1">
      <alignment wrapText="1"/>
    </xf>
    <xf numFmtId="49" fontId="22" fillId="0" borderId="66" xfId="28" applyNumberFormat="1" applyFont="1" applyBorder="1" applyAlignment="1">
      <alignment horizontal="right"/>
    </xf>
    <xf numFmtId="4" fontId="38" fillId="19" borderId="70" xfId="28" applyNumberFormat="1" applyFont="1" applyFill="1" applyBorder="1" applyAlignment="1">
      <alignment horizontal="right" wrapText="1"/>
    </xf>
    <xf numFmtId="0" fontId="38" fillId="19" borderId="43" xfId="28" applyFont="1" applyFill="1" applyBorder="1" applyAlignment="1">
      <alignment horizontal="left" wrapText="1"/>
    </xf>
    <xf numFmtId="0" fontId="38" fillId="0" borderId="22" xfId="0" applyFont="1" applyBorder="1" applyAlignment="1">
      <alignment horizontal="right"/>
    </xf>
    <xf numFmtId="0" fontId="20" fillId="18" borderId="19" xfId="28" applyFont="1" applyFill="1" applyBorder="1" applyAlignment="1">
      <alignment horizontal="center"/>
    </xf>
    <xf numFmtId="49" fontId="40" fillId="18" borderId="19" xfId="28" applyNumberFormat="1" applyFont="1" applyFill="1" applyBorder="1" applyAlignment="1">
      <alignment horizontal="left"/>
    </xf>
    <xf numFmtId="0" fontId="40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41" fillId="0" borderId="0" xfId="28" applyFont="1"/>
    <xf numFmtId="0" fontId="12" fillId="0" borderId="0" xfId="28" applyAlignment="1">
      <alignment horizontal="right"/>
    </xf>
    <xf numFmtId="0" fontId="42" fillId="0" borderId="0" xfId="28" applyFont="1"/>
    <xf numFmtId="3" fontId="42" fillId="0" borderId="0" xfId="28" applyNumberFormat="1" applyFont="1" applyAlignment="1">
      <alignment horizontal="right"/>
    </xf>
    <xf numFmtId="4" fontId="42" fillId="0" borderId="0" xfId="28" applyNumberFormat="1" applyFont="1"/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6" xfId="0" applyNumberFormat="1" applyFont="1" applyBorder="1"/>
    <xf numFmtId="3" fontId="20" fillId="0" borderId="71" xfId="0" applyNumberFormat="1" applyFont="1" applyBorder="1"/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20" fillId="0" borderId="37" xfId="0" applyFont="1" applyBorder="1" applyAlignment="1">
      <alignment horizontal="center" shrinkToFit="1"/>
    </xf>
    <xf numFmtId="0" fontId="20" fillId="0" borderId="38" xfId="0" applyFont="1" applyBorder="1" applyAlignment="1">
      <alignment horizontal="center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0" fontId="26" fillId="0" borderId="0" xfId="0" applyFont="1" applyAlignment="1">
      <alignment horizontal="left" vertical="top" wrapText="1"/>
    </xf>
    <xf numFmtId="3" fontId="21" fillId="18" borderId="40" xfId="0" applyNumberFormat="1" applyFont="1" applyFill="1" applyBorder="1" applyAlignment="1">
      <alignment horizontal="right"/>
    </xf>
    <xf numFmtId="3" fontId="21" fillId="18" borderId="51" xfId="0" applyNumberFormat="1" applyFont="1" applyFill="1" applyBorder="1" applyAlignment="1">
      <alignment horizontal="right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0" fontId="35" fillId="19" borderId="43" xfId="28" applyFont="1" applyFill="1" applyBorder="1" applyAlignment="1">
      <alignment horizontal="left" wrapText="1" indent="1"/>
    </xf>
    <xf numFmtId="0" fontId="36" fillId="0" borderId="0" xfId="0" applyFont="1"/>
    <xf numFmtId="0" fontId="36" fillId="0" borderId="22" xfId="0" applyFont="1" applyBorder="1"/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  <xf numFmtId="49" fontId="38" fillId="19" borderId="68" xfId="28" applyNumberFormat="1" applyFont="1" applyFill="1" applyBorder="1" applyAlignment="1">
      <alignment horizontal="left" wrapText="1"/>
    </xf>
    <xf numFmtId="49" fontId="39" fillId="0" borderId="69" xfId="0" applyNumberFormat="1" applyFont="1" applyBorder="1" applyAlignment="1">
      <alignment horizontal="left" wrapText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 xr:uid="{00000000-0005-0000-0000-00001C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>
      <selection activeCell="B1" sqref="B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1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74</v>
      </c>
      <c r="B5" s="18"/>
      <c r="C5" s="19"/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13" t="s">
        <v>10</v>
      </c>
      <c r="G6" s="21"/>
    </row>
    <row r="7" spans="1:57" ht="12.95" customHeight="1" x14ac:dyDescent="0.2">
      <c r="A7" s="22" t="s">
        <v>77</v>
      </c>
      <c r="B7" s="23"/>
      <c r="C7" s="24" t="s">
        <v>78</v>
      </c>
      <c r="D7" s="25"/>
      <c r="E7" s="25"/>
      <c r="F7" s="26" t="s">
        <v>11</v>
      </c>
      <c r="G7" s="21"/>
    </row>
    <row r="8" spans="1:57" x14ac:dyDescent="0.2">
      <c r="A8" s="27" t="s">
        <v>12</v>
      </c>
      <c r="B8" s="13"/>
      <c r="C8" s="185"/>
      <c r="D8" s="185"/>
      <c r="E8" s="186"/>
      <c r="F8" s="13" t="s">
        <v>13</v>
      </c>
      <c r="G8" s="28"/>
    </row>
    <row r="9" spans="1:57" x14ac:dyDescent="0.2">
      <c r="A9" s="27" t="s">
        <v>14</v>
      </c>
      <c r="B9" s="13"/>
      <c r="C9" s="185"/>
      <c r="D9" s="185"/>
      <c r="E9" s="186"/>
      <c r="F9" s="13"/>
      <c r="G9" s="28"/>
    </row>
    <row r="10" spans="1:57" x14ac:dyDescent="0.2">
      <c r="A10" s="27" t="s">
        <v>15</v>
      </c>
      <c r="B10" s="13"/>
      <c r="C10" s="185"/>
      <c r="D10" s="185"/>
      <c r="E10" s="185"/>
      <c r="F10" s="13"/>
      <c r="G10" s="29"/>
      <c r="H10" s="30"/>
    </row>
    <row r="11" spans="1:57" ht="13.5" customHeight="1" x14ac:dyDescent="0.2">
      <c r="A11" s="27" t="s">
        <v>16</v>
      </c>
      <c r="B11" s="13"/>
      <c r="C11" s="185"/>
      <c r="D11" s="185"/>
      <c r="E11" s="185"/>
      <c r="F11" s="13" t="s">
        <v>17</v>
      </c>
      <c r="G11" s="29"/>
      <c r="BA11" s="31"/>
      <c r="BB11" s="31"/>
      <c r="BC11" s="31"/>
      <c r="BD11" s="31"/>
      <c r="BE11" s="31"/>
    </row>
    <row r="12" spans="1:57" ht="12.75" customHeight="1" x14ac:dyDescent="0.2">
      <c r="A12" s="32" t="s">
        <v>18</v>
      </c>
      <c r="B12" s="10"/>
      <c r="C12" s="187"/>
      <c r="D12" s="187"/>
      <c r="E12" s="187"/>
      <c r="F12" s="33" t="s">
        <v>19</v>
      </c>
      <c r="G12" s="34"/>
    </row>
    <row r="13" spans="1:57" ht="28.5" customHeight="1" thickBot="1" x14ac:dyDescent="0.25">
      <c r="A13" s="35" t="s">
        <v>20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21</v>
      </c>
      <c r="B14" s="40"/>
      <c r="C14" s="41"/>
      <c r="D14" s="42" t="s">
        <v>22</v>
      </c>
      <c r="E14" s="43"/>
      <c r="F14" s="43"/>
      <c r="G14" s="41"/>
    </row>
    <row r="15" spans="1:57" ht="15.95" customHeight="1" x14ac:dyDescent="0.2">
      <c r="A15" s="44"/>
      <c r="B15" s="45" t="s">
        <v>23</v>
      </c>
      <c r="C15" s="46">
        <f>HSV</f>
        <v>0</v>
      </c>
      <c r="D15" s="47"/>
      <c r="E15" s="48"/>
      <c r="F15" s="49"/>
      <c r="G15" s="46"/>
    </row>
    <row r="16" spans="1:57" ht="15.95" customHeight="1" x14ac:dyDescent="0.2">
      <c r="A16" s="44" t="s">
        <v>24</v>
      </c>
      <c r="B16" s="45" t="s">
        <v>25</v>
      </c>
      <c r="C16" s="46">
        <f>PSV</f>
        <v>0</v>
      </c>
      <c r="D16" s="9"/>
      <c r="E16" s="50"/>
      <c r="F16" s="51"/>
      <c r="G16" s="46"/>
    </row>
    <row r="17" spans="1:7" ht="15.95" customHeight="1" x14ac:dyDescent="0.2">
      <c r="A17" s="44" t="s">
        <v>26</v>
      </c>
      <c r="B17" s="45" t="s">
        <v>27</v>
      </c>
      <c r="C17" s="46">
        <f>Mont</f>
        <v>0</v>
      </c>
      <c r="D17" s="9"/>
      <c r="E17" s="50"/>
      <c r="F17" s="51"/>
      <c r="G17" s="46"/>
    </row>
    <row r="18" spans="1:7" ht="15.95" customHeight="1" x14ac:dyDescent="0.2">
      <c r="A18" s="52" t="s">
        <v>28</v>
      </c>
      <c r="B18" s="53" t="s">
        <v>29</v>
      </c>
      <c r="C18" s="46">
        <f>Dodavka</f>
        <v>0</v>
      </c>
      <c r="D18" s="9"/>
      <c r="E18" s="50"/>
      <c r="F18" s="51"/>
      <c r="G18" s="46"/>
    </row>
    <row r="19" spans="1:7" ht="15.95" customHeight="1" x14ac:dyDescent="0.2">
      <c r="A19" s="54" t="s">
        <v>30</v>
      </c>
      <c r="B19" s="45"/>
      <c r="C19" s="46">
        <f>SUM(C15:C18)</f>
        <v>0</v>
      </c>
      <c r="D19" s="9" t="str">
        <f>Rekapitulace!A33</f>
        <v>Zařízení staveniště</v>
      </c>
      <c r="E19" s="50"/>
      <c r="F19" s="51"/>
      <c r="G19" s="46">
        <f>Rekapitulace!I33</f>
        <v>0</v>
      </c>
    </row>
    <row r="20" spans="1:7" ht="15.95" customHeight="1" x14ac:dyDescent="0.2">
      <c r="A20" s="54"/>
      <c r="B20" s="45"/>
      <c r="C20" s="46"/>
      <c r="D20" s="9" t="s">
        <v>441</v>
      </c>
      <c r="E20" s="50"/>
      <c r="F20" s="51"/>
      <c r="G20" s="46">
        <f>Rekapitulace!I34</f>
        <v>0</v>
      </c>
    </row>
    <row r="21" spans="1:7" ht="15.95" customHeight="1" x14ac:dyDescent="0.2">
      <c r="A21" s="54" t="s">
        <v>31</v>
      </c>
      <c r="B21" s="45"/>
      <c r="C21" s="46">
        <f>HZS</f>
        <v>0</v>
      </c>
      <c r="D21" s="9" t="str">
        <f>Rekapitulace!A35</f>
        <v>Kompletační činnost (IČD)</v>
      </c>
      <c r="E21" s="50"/>
      <c r="F21" s="51"/>
      <c r="G21" s="46">
        <f>Rekapitulace!I35</f>
        <v>0</v>
      </c>
    </row>
    <row r="22" spans="1:7" ht="15.95" customHeight="1" x14ac:dyDescent="0.2">
      <c r="A22" s="55" t="s">
        <v>32</v>
      </c>
      <c r="B22" s="56"/>
      <c r="C22" s="46">
        <f>C19+C21</f>
        <v>0</v>
      </c>
      <c r="D22" s="9"/>
      <c r="E22" s="50"/>
      <c r="F22" s="51"/>
      <c r="G22" s="46"/>
    </row>
    <row r="23" spans="1:7" ht="15.95" customHeight="1" thickBot="1" x14ac:dyDescent="0.25">
      <c r="A23" s="189" t="s">
        <v>33</v>
      </c>
      <c r="B23" s="190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21</v>
      </c>
      <c r="D30" s="74" t="s">
        <v>43</v>
      </c>
      <c r="E30" s="76"/>
      <c r="F30" s="191">
        <f>C23-F32</f>
        <v>0</v>
      </c>
      <c r="G30" s="192"/>
    </row>
    <row r="31" spans="1:7" x14ac:dyDescent="0.2">
      <c r="A31" s="73" t="s">
        <v>44</v>
      </c>
      <c r="B31" s="74"/>
      <c r="C31" s="75">
        <f>SazbaDPH1</f>
        <v>21</v>
      </c>
      <c r="D31" s="74" t="s">
        <v>45</v>
      </c>
      <c r="E31" s="76"/>
      <c r="F31" s="191">
        <f>ROUND(PRODUCT(F30,C31/100),0)</f>
        <v>0</v>
      </c>
      <c r="G31" s="192"/>
    </row>
    <row r="32" spans="1:7" x14ac:dyDescent="0.2">
      <c r="A32" s="73" t="s">
        <v>42</v>
      </c>
      <c r="B32" s="74"/>
      <c r="C32" s="75">
        <v>15</v>
      </c>
      <c r="D32" s="74" t="s">
        <v>45</v>
      </c>
      <c r="E32" s="76"/>
      <c r="F32" s="191">
        <v>0</v>
      </c>
      <c r="G32" s="192"/>
    </row>
    <row r="33" spans="1:8" x14ac:dyDescent="0.2">
      <c r="A33" s="73" t="s">
        <v>44</v>
      </c>
      <c r="B33" s="77"/>
      <c r="C33" s="78">
        <f>SazbaDPH2</f>
        <v>15</v>
      </c>
      <c r="D33" s="74" t="s">
        <v>45</v>
      </c>
      <c r="E33" s="51"/>
      <c r="F33" s="191">
        <f>ROUND(PRODUCT(F32,C33/100),0)</f>
        <v>0</v>
      </c>
      <c r="G33" s="192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3">
        <f>ROUND(SUM(F30:F33),0)</f>
        <v>0</v>
      </c>
      <c r="G34" s="194"/>
    </row>
    <row r="36" spans="1:8" x14ac:dyDescent="0.2">
      <c r="A36" t="s">
        <v>47</v>
      </c>
      <c r="H36" t="s">
        <v>6</v>
      </c>
    </row>
    <row r="37" spans="1:8" ht="14.25" customHeight="1" x14ac:dyDescent="0.2">
      <c r="B37" s="195"/>
      <c r="C37" s="195"/>
      <c r="D37" s="195"/>
      <c r="E37" s="195"/>
      <c r="F37" s="195"/>
      <c r="G37" s="195"/>
      <c r="H37" t="s">
        <v>6</v>
      </c>
    </row>
    <row r="38" spans="1:8" ht="12.75" customHeight="1" x14ac:dyDescent="0.2">
      <c r="A38" s="83"/>
      <c r="B38" s="195"/>
      <c r="C38" s="195"/>
      <c r="D38" s="195"/>
      <c r="E38" s="195"/>
      <c r="F38" s="195"/>
      <c r="G38" s="195"/>
      <c r="H38" t="s">
        <v>6</v>
      </c>
    </row>
    <row r="39" spans="1:8" x14ac:dyDescent="0.2">
      <c r="A39" s="83"/>
      <c r="B39" s="195"/>
      <c r="C39" s="195"/>
      <c r="D39" s="195"/>
      <c r="E39" s="195"/>
      <c r="F39" s="195"/>
      <c r="G39" s="195"/>
      <c r="H39" t="s">
        <v>6</v>
      </c>
    </row>
    <row r="40" spans="1:8" x14ac:dyDescent="0.2">
      <c r="A40" s="83"/>
      <c r="B40" s="195"/>
      <c r="C40" s="195"/>
      <c r="D40" s="195"/>
      <c r="E40" s="195"/>
      <c r="F40" s="195"/>
      <c r="G40" s="195"/>
      <c r="H40" t="s">
        <v>6</v>
      </c>
    </row>
    <row r="41" spans="1:8" x14ac:dyDescent="0.2">
      <c r="A41" s="83"/>
      <c r="B41" s="195"/>
      <c r="C41" s="195"/>
      <c r="D41" s="195"/>
      <c r="E41" s="195"/>
      <c r="F41" s="195"/>
      <c r="G41" s="195"/>
      <c r="H41" t="s">
        <v>6</v>
      </c>
    </row>
    <row r="42" spans="1:8" x14ac:dyDescent="0.2">
      <c r="A42" s="83"/>
      <c r="B42" s="195"/>
      <c r="C42" s="195"/>
      <c r="D42" s="195"/>
      <c r="E42" s="195"/>
      <c r="F42" s="195"/>
      <c r="G42" s="195"/>
      <c r="H42" t="s">
        <v>6</v>
      </c>
    </row>
    <row r="43" spans="1:8" x14ac:dyDescent="0.2">
      <c r="A43" s="83"/>
      <c r="B43" s="195"/>
      <c r="C43" s="195"/>
      <c r="D43" s="195"/>
      <c r="E43" s="195"/>
      <c r="F43" s="195"/>
      <c r="G43" s="195"/>
      <c r="H43" t="s">
        <v>6</v>
      </c>
    </row>
    <row r="44" spans="1:8" x14ac:dyDescent="0.2">
      <c r="A44" s="83"/>
      <c r="B44" s="195"/>
      <c r="C44" s="195"/>
      <c r="D44" s="195"/>
      <c r="E44" s="195"/>
      <c r="F44" s="195"/>
      <c r="G44" s="195"/>
      <c r="H44" t="s">
        <v>6</v>
      </c>
    </row>
    <row r="45" spans="1:8" ht="0.75" customHeight="1" x14ac:dyDescent="0.2">
      <c r="A45" s="83"/>
      <c r="B45" s="195"/>
      <c r="C45" s="195"/>
      <c r="D45" s="195"/>
      <c r="E45" s="195"/>
      <c r="F45" s="195"/>
      <c r="G45" s="195"/>
      <c r="H45" t="s">
        <v>6</v>
      </c>
    </row>
    <row r="46" spans="1:8" x14ac:dyDescent="0.2">
      <c r="B46" s="188"/>
      <c r="C46" s="188"/>
      <c r="D46" s="188"/>
      <c r="E46" s="188"/>
      <c r="F46" s="188"/>
      <c r="G46" s="188"/>
    </row>
    <row r="47" spans="1:8" x14ac:dyDescent="0.2">
      <c r="B47" s="188"/>
      <c r="C47" s="188"/>
      <c r="D47" s="188"/>
      <c r="E47" s="188"/>
      <c r="F47" s="188"/>
      <c r="G47" s="188"/>
    </row>
    <row r="48" spans="1:8" x14ac:dyDescent="0.2">
      <c r="B48" s="188"/>
      <c r="C48" s="188"/>
      <c r="D48" s="188"/>
      <c r="E48" s="188"/>
      <c r="F48" s="188"/>
      <c r="G48" s="188"/>
    </row>
    <row r="49" spans="2:7" x14ac:dyDescent="0.2">
      <c r="B49" s="188"/>
      <c r="C49" s="188"/>
      <c r="D49" s="188"/>
      <c r="E49" s="188"/>
      <c r="F49" s="188"/>
      <c r="G49" s="188"/>
    </row>
    <row r="50" spans="2:7" x14ac:dyDescent="0.2">
      <c r="B50" s="188"/>
      <c r="C50" s="188"/>
      <c r="D50" s="188"/>
      <c r="E50" s="188"/>
      <c r="F50" s="188"/>
      <c r="G50" s="188"/>
    </row>
    <row r="51" spans="2:7" x14ac:dyDescent="0.2">
      <c r="B51" s="188"/>
      <c r="C51" s="188"/>
      <c r="D51" s="188"/>
      <c r="E51" s="188"/>
      <c r="F51" s="188"/>
      <c r="G51" s="188"/>
    </row>
    <row r="52" spans="2:7" x14ac:dyDescent="0.2">
      <c r="B52" s="188"/>
      <c r="C52" s="188"/>
      <c r="D52" s="188"/>
      <c r="E52" s="188"/>
      <c r="F52" s="188"/>
      <c r="G52" s="188"/>
    </row>
    <row r="53" spans="2:7" x14ac:dyDescent="0.2">
      <c r="B53" s="188"/>
      <c r="C53" s="188"/>
      <c r="D53" s="188"/>
      <c r="E53" s="188"/>
      <c r="F53" s="188"/>
      <c r="G53" s="188"/>
    </row>
    <row r="54" spans="2:7" x14ac:dyDescent="0.2">
      <c r="B54" s="188"/>
      <c r="C54" s="188"/>
      <c r="D54" s="188"/>
      <c r="E54" s="188"/>
      <c r="F54" s="188"/>
      <c r="G54" s="188"/>
    </row>
    <row r="55" spans="2:7" x14ac:dyDescent="0.2">
      <c r="B55" s="188"/>
      <c r="C55" s="188"/>
      <c r="D55" s="188"/>
      <c r="E55" s="188"/>
      <c r="F55" s="188"/>
      <c r="G55" s="188"/>
    </row>
  </sheetData>
  <mergeCells count="22">
    <mergeCell ref="B54:G54"/>
    <mergeCell ref="B55:G55"/>
    <mergeCell ref="B49:G49"/>
    <mergeCell ref="B50:G50"/>
    <mergeCell ref="B51:G51"/>
    <mergeCell ref="B52:G52"/>
    <mergeCell ref="B47:G47"/>
    <mergeCell ref="B48:G48"/>
    <mergeCell ref="B37:G45"/>
    <mergeCell ref="B53:G53"/>
    <mergeCell ref="C9:E9"/>
    <mergeCell ref="C11:E11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9"/>
  <sheetViews>
    <sheetView workbookViewId="0">
      <selection activeCell="G33" sqref="G3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8" t="s">
        <v>48</v>
      </c>
      <c r="B1" s="199"/>
      <c r="C1" s="84" t="str">
        <f>CONCATENATE(cislostavby," ",nazevstavby)</f>
        <v>1457 Oprava střechy a krovu obecního domu č.p.33</v>
      </c>
      <c r="D1" s="85"/>
      <c r="E1" s="86"/>
      <c r="F1" s="85"/>
      <c r="G1" s="87" t="s">
        <v>49</v>
      </c>
      <c r="H1" s="88" t="s">
        <v>74</v>
      </c>
      <c r="I1" s="89"/>
    </row>
    <row r="2" spans="1:9" ht="13.5" thickBot="1" x14ac:dyDescent="0.25">
      <c r="A2" s="200" t="s">
        <v>50</v>
      </c>
      <c r="B2" s="201"/>
      <c r="C2" s="90" t="str">
        <f>CONCATENATE(cisloobjektu," ",nazevobjektu)</f>
        <v xml:space="preserve">1 </v>
      </c>
      <c r="D2" s="91"/>
      <c r="E2" s="92"/>
      <c r="F2" s="91"/>
      <c r="G2" s="202"/>
      <c r="H2" s="203"/>
      <c r="I2" s="204"/>
    </row>
    <row r="3" spans="1:9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9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31</v>
      </c>
    </row>
    <row r="7" spans="1:9" x14ac:dyDescent="0.2">
      <c r="A7" s="181" t="str">
        <f>Položky!B7</f>
        <v>62</v>
      </c>
      <c r="B7" s="101" t="str">
        <f>Položky!C7</f>
        <v>Upravy povrchů vnější</v>
      </c>
      <c r="C7" s="56"/>
      <c r="D7" s="102"/>
      <c r="E7" s="182">
        <f>Položky!BA12</f>
        <v>0</v>
      </c>
      <c r="F7" s="183">
        <f>Položky!BB12</f>
        <v>0</v>
      </c>
      <c r="G7" s="183">
        <f>Položky!BC12</f>
        <v>0</v>
      </c>
      <c r="H7" s="183">
        <f>Položky!BD12</f>
        <v>0</v>
      </c>
      <c r="I7" s="184">
        <f>Položky!BE12</f>
        <v>0</v>
      </c>
    </row>
    <row r="8" spans="1:9" x14ac:dyDescent="0.2">
      <c r="A8" s="181" t="str">
        <f>Položky!B13</f>
        <v>94</v>
      </c>
      <c r="B8" s="101" t="str">
        <f>Položky!C13</f>
        <v>Lešení a stavební výtahy</v>
      </c>
      <c r="C8" s="56"/>
      <c r="D8" s="102"/>
      <c r="E8" s="182">
        <f>Položky!BA17</f>
        <v>0</v>
      </c>
      <c r="F8" s="183">
        <f>Položky!BB17</f>
        <v>0</v>
      </c>
      <c r="G8" s="183">
        <f>Položky!BC17</f>
        <v>0</v>
      </c>
      <c r="H8" s="183">
        <f>Položky!BD17</f>
        <v>0</v>
      </c>
      <c r="I8" s="184">
        <f>Položky!BE17</f>
        <v>0</v>
      </c>
    </row>
    <row r="9" spans="1:9" x14ac:dyDescent="0.2">
      <c r="A9" s="181" t="str">
        <f>Položky!B18</f>
        <v>95</v>
      </c>
      <c r="B9" s="101" t="str">
        <f>Položky!C18</f>
        <v>Dokončovací kce na pozem.stav.</v>
      </c>
      <c r="C9" s="56"/>
      <c r="D9" s="102"/>
      <c r="E9" s="182">
        <f>Položky!BA31</f>
        <v>0</v>
      </c>
      <c r="F9" s="183">
        <f>Položky!BB31</f>
        <v>0</v>
      </c>
      <c r="G9" s="183">
        <f>Položky!BC31</f>
        <v>0</v>
      </c>
      <c r="H9" s="183">
        <f>Položky!BD31</f>
        <v>0</v>
      </c>
      <c r="I9" s="184">
        <f>Položky!BE31</f>
        <v>0</v>
      </c>
    </row>
    <row r="10" spans="1:9" x14ac:dyDescent="0.2">
      <c r="A10" s="181" t="str">
        <f>Položky!B32</f>
        <v>99</v>
      </c>
      <c r="B10" s="101" t="str">
        <f>Položky!C32</f>
        <v>Staveništní přesun hmot</v>
      </c>
      <c r="C10" s="56"/>
      <c r="D10" s="102"/>
      <c r="E10" s="182">
        <f>Položky!BA34</f>
        <v>0</v>
      </c>
      <c r="F10" s="183">
        <f>Položky!BB34</f>
        <v>0</v>
      </c>
      <c r="G10" s="183">
        <f>Položky!BC34</f>
        <v>0</v>
      </c>
      <c r="H10" s="183">
        <f>Položky!BD34</f>
        <v>0</v>
      </c>
      <c r="I10" s="184">
        <f>Položky!BE34</f>
        <v>0</v>
      </c>
    </row>
    <row r="11" spans="1:9" x14ac:dyDescent="0.2">
      <c r="A11" s="181" t="str">
        <f>Položky!B35</f>
        <v>712</v>
      </c>
      <c r="B11" s="101" t="str">
        <f>Položky!C35</f>
        <v>Živičné krytiny</v>
      </c>
      <c r="C11" s="56"/>
      <c r="D11" s="102"/>
      <c r="E11" s="182">
        <f>Položky!BA44</f>
        <v>0</v>
      </c>
      <c r="F11" s="183">
        <f>Položky!BB44</f>
        <v>0</v>
      </c>
      <c r="G11" s="183">
        <f>Položky!BC44</f>
        <v>0</v>
      </c>
      <c r="H11" s="183">
        <f>Položky!BD44</f>
        <v>0</v>
      </c>
      <c r="I11" s="184">
        <f>Položky!BE44</f>
        <v>0</v>
      </c>
    </row>
    <row r="12" spans="1:9" x14ac:dyDescent="0.2">
      <c r="A12" s="181" t="str">
        <f>Položky!B45</f>
        <v>721</v>
      </c>
      <c r="B12" s="101" t="str">
        <f>Položky!C45</f>
        <v>Vnitřní kanalizace</v>
      </c>
      <c r="C12" s="56"/>
      <c r="D12" s="102"/>
      <c r="E12" s="182">
        <f>Položky!BA49</f>
        <v>0</v>
      </c>
      <c r="F12" s="183">
        <f>Položky!BB49</f>
        <v>0</v>
      </c>
      <c r="G12" s="183">
        <f>Položky!BC49</f>
        <v>0</v>
      </c>
      <c r="H12" s="183">
        <f>Položky!BD49</f>
        <v>0</v>
      </c>
      <c r="I12" s="184">
        <f>Položky!BE49</f>
        <v>0</v>
      </c>
    </row>
    <row r="13" spans="1:9" x14ac:dyDescent="0.2">
      <c r="A13" s="181" t="str">
        <f>Položky!B50</f>
        <v>762</v>
      </c>
      <c r="B13" s="101" t="str">
        <f>Položky!C50</f>
        <v>Konstrukce tesařské</v>
      </c>
      <c r="C13" s="56"/>
      <c r="D13" s="102"/>
      <c r="E13" s="182">
        <f>Položky!BA110</f>
        <v>0</v>
      </c>
      <c r="F13" s="183">
        <f>Položky!BB110</f>
        <v>0</v>
      </c>
      <c r="G13" s="183">
        <f>Položky!BC110</f>
        <v>0</v>
      </c>
      <c r="H13" s="183">
        <f>Položky!BD110</f>
        <v>0</v>
      </c>
      <c r="I13" s="184">
        <f>Položky!BE110</f>
        <v>0</v>
      </c>
    </row>
    <row r="14" spans="1:9" x14ac:dyDescent="0.2">
      <c r="A14" s="181" t="str">
        <f>Položky!B111</f>
        <v>764</v>
      </c>
      <c r="B14" s="101" t="str">
        <f>Položky!C111</f>
        <v>Konstrukce klempířské</v>
      </c>
      <c r="C14" s="56"/>
      <c r="D14" s="102"/>
      <c r="E14" s="182">
        <f>Položky!BA168</f>
        <v>0</v>
      </c>
      <c r="F14" s="183">
        <f>Položky!BB168</f>
        <v>0</v>
      </c>
      <c r="G14" s="183">
        <f>Položky!BC168</f>
        <v>0</v>
      </c>
      <c r="H14" s="183">
        <f>Položky!BD168</f>
        <v>0</v>
      </c>
      <c r="I14" s="184">
        <f>Položky!BE168</f>
        <v>0</v>
      </c>
    </row>
    <row r="15" spans="1:9" x14ac:dyDescent="0.2">
      <c r="A15" s="181" t="str">
        <f>Položky!B169</f>
        <v>765</v>
      </c>
      <c r="B15" s="101" t="str">
        <f>Položky!C169</f>
        <v>Krytiny tvrdé</v>
      </c>
      <c r="C15" s="56"/>
      <c r="D15" s="102"/>
      <c r="E15" s="182">
        <f>Položky!BA172</f>
        <v>0</v>
      </c>
      <c r="F15" s="183">
        <f>Položky!BB172</f>
        <v>0</v>
      </c>
      <c r="G15" s="183">
        <f>Položky!BC172</f>
        <v>0</v>
      </c>
      <c r="H15" s="183">
        <f>Položky!BD172</f>
        <v>0</v>
      </c>
      <c r="I15" s="184">
        <f>Položky!BE172</f>
        <v>0</v>
      </c>
    </row>
    <row r="16" spans="1:9" x14ac:dyDescent="0.2">
      <c r="A16" s="181" t="str">
        <f>Položky!B173</f>
        <v>766</v>
      </c>
      <c r="B16" s="101" t="str">
        <f>Položky!C173</f>
        <v>Konstrukce truhlářské</v>
      </c>
      <c r="C16" s="56"/>
      <c r="D16" s="102"/>
      <c r="E16" s="182">
        <f>Položky!BA179</f>
        <v>0</v>
      </c>
      <c r="F16" s="183">
        <f>Položky!BB179</f>
        <v>0</v>
      </c>
      <c r="G16" s="183">
        <f>Položky!BC179</f>
        <v>0</v>
      </c>
      <c r="H16" s="183">
        <f>Položky!BD179</f>
        <v>0</v>
      </c>
      <c r="I16" s="184">
        <f>Položky!BE179</f>
        <v>0</v>
      </c>
    </row>
    <row r="17" spans="1:57" x14ac:dyDescent="0.2">
      <c r="A17" s="181" t="str">
        <f>Položky!B180</f>
        <v>767</v>
      </c>
      <c r="B17" s="101" t="str">
        <f>Položky!C180</f>
        <v>Konstrukce zámečnické</v>
      </c>
      <c r="C17" s="56"/>
      <c r="D17" s="102"/>
      <c r="E17" s="182">
        <f>Položky!BA182</f>
        <v>0</v>
      </c>
      <c r="F17" s="183">
        <f>Položky!BB182</f>
        <v>0</v>
      </c>
      <c r="G17" s="183">
        <f>Položky!BC182</f>
        <v>0</v>
      </c>
      <c r="H17" s="183">
        <f>Položky!BD182</f>
        <v>0</v>
      </c>
      <c r="I17" s="184">
        <f>Položky!BE182</f>
        <v>0</v>
      </c>
    </row>
    <row r="18" spans="1:57" x14ac:dyDescent="0.2">
      <c r="A18" s="181" t="str">
        <f>Položky!B183</f>
        <v>783</v>
      </c>
      <c r="B18" s="101" t="str">
        <f>Položky!C183</f>
        <v>Nátěry</v>
      </c>
      <c r="C18" s="56"/>
      <c r="D18" s="102"/>
      <c r="E18" s="182">
        <f>Položky!BA188</f>
        <v>0</v>
      </c>
      <c r="F18" s="183">
        <f>Položky!BB188</f>
        <v>0</v>
      </c>
      <c r="G18" s="183">
        <f>Položky!BC188</f>
        <v>0</v>
      </c>
      <c r="H18" s="183">
        <f>Položky!BD188</f>
        <v>0</v>
      </c>
      <c r="I18" s="184">
        <f>Položky!BE188</f>
        <v>0</v>
      </c>
    </row>
    <row r="19" spans="1:57" x14ac:dyDescent="0.2">
      <c r="A19" s="181" t="str">
        <f>Položky!B189</f>
        <v>784</v>
      </c>
      <c r="B19" s="101" t="str">
        <f>Položky!C189</f>
        <v>Malby</v>
      </c>
      <c r="C19" s="56"/>
      <c r="D19" s="102"/>
      <c r="E19" s="182">
        <f>Položky!BA191</f>
        <v>0</v>
      </c>
      <c r="F19" s="183">
        <f>Položky!BB191</f>
        <v>0</v>
      </c>
      <c r="G19" s="183">
        <f>Položky!BC191</f>
        <v>0</v>
      </c>
      <c r="H19" s="183">
        <f>Položky!BD191</f>
        <v>0</v>
      </c>
      <c r="I19" s="184">
        <f>Položky!BE191</f>
        <v>0</v>
      </c>
    </row>
    <row r="20" spans="1:57" x14ac:dyDescent="0.2">
      <c r="A20" s="181" t="str">
        <f>Položky!B192</f>
        <v>787</v>
      </c>
      <c r="B20" s="101" t="str">
        <f>Položky!C192</f>
        <v>Zasklívání</v>
      </c>
      <c r="C20" s="56"/>
      <c r="D20" s="102"/>
      <c r="E20" s="182">
        <f>Položky!BA196</f>
        <v>0</v>
      </c>
      <c r="F20" s="183">
        <f>Položky!BB196</f>
        <v>0</v>
      </c>
      <c r="G20" s="183">
        <f>Položky!BC196</f>
        <v>0</v>
      </c>
      <c r="H20" s="183">
        <f>Položky!BD196</f>
        <v>0</v>
      </c>
      <c r="I20" s="184">
        <f>Položky!BE196</f>
        <v>0</v>
      </c>
    </row>
    <row r="21" spans="1:57" x14ac:dyDescent="0.2">
      <c r="A21" s="181" t="str">
        <f>Položky!B197</f>
        <v>M21</v>
      </c>
      <c r="B21" s="101" t="str">
        <f>Položky!C197</f>
        <v>Elektromontáže</v>
      </c>
      <c r="C21" s="56"/>
      <c r="D21" s="102"/>
      <c r="E21" s="182">
        <f>Položky!BA229</f>
        <v>0</v>
      </c>
      <c r="F21" s="183">
        <f>Položky!BB229</f>
        <v>0</v>
      </c>
      <c r="G21" s="183">
        <f>Položky!BC229</f>
        <v>0</v>
      </c>
      <c r="H21" s="183">
        <f>Položky!BD229</f>
        <v>0</v>
      </c>
      <c r="I21" s="184">
        <f>Položky!BE229</f>
        <v>0</v>
      </c>
    </row>
    <row r="22" spans="1:57" x14ac:dyDescent="0.2">
      <c r="A22" s="181" t="str">
        <f>Položky!B230</f>
        <v>M36</v>
      </c>
      <c r="B22" s="101" t="str">
        <f>Položky!C230</f>
        <v>Montáže měřících a regul.zaříz</v>
      </c>
      <c r="C22" s="56"/>
      <c r="D22" s="102"/>
      <c r="E22" s="182">
        <f>Položky!BA233</f>
        <v>0</v>
      </c>
      <c r="F22" s="183">
        <f>Položky!BB233</f>
        <v>0</v>
      </c>
      <c r="G22" s="183">
        <f>Položky!BC233</f>
        <v>0</v>
      </c>
      <c r="H22" s="183">
        <f>Položky!BD233</f>
        <v>0</v>
      </c>
      <c r="I22" s="184">
        <f>Položky!BE233</f>
        <v>0</v>
      </c>
    </row>
    <row r="23" spans="1:57" ht="13.5" thickBot="1" x14ac:dyDescent="0.25">
      <c r="A23" s="181" t="str">
        <f>Položky!B234</f>
        <v>D96</v>
      </c>
      <c r="B23" s="101" t="str">
        <f>Položky!C234</f>
        <v>Přesuny suti a vybouraných hmot</v>
      </c>
      <c r="C23" s="56"/>
      <c r="D23" s="102"/>
      <c r="E23" s="182">
        <f>Položky!BA245</f>
        <v>0</v>
      </c>
      <c r="F23" s="183">
        <f>Položky!BB245</f>
        <v>0</v>
      </c>
      <c r="G23" s="183">
        <f>Položky!BC245</f>
        <v>0</v>
      </c>
      <c r="H23" s="183">
        <f>Položky!BD245</f>
        <v>0</v>
      </c>
      <c r="I23" s="184">
        <f>Položky!BE245</f>
        <v>0</v>
      </c>
    </row>
    <row r="24" spans="1:57" s="109" customFormat="1" ht="13.5" thickBot="1" x14ac:dyDescent="0.25">
      <c r="A24" s="103"/>
      <c r="B24" s="104" t="s">
        <v>57</v>
      </c>
      <c r="C24" s="104"/>
      <c r="D24" s="105"/>
      <c r="E24" s="106">
        <f>SUM(E7:E23)</f>
        <v>0</v>
      </c>
      <c r="F24" s="107">
        <f>SUM(F7:F23)</f>
        <v>0</v>
      </c>
      <c r="G24" s="107">
        <f>SUM(G7:G23)</f>
        <v>0</v>
      </c>
      <c r="H24" s="107">
        <f>SUM(H7:H23)</f>
        <v>0</v>
      </c>
      <c r="I24" s="108">
        <f>SUM(I7:I23)</f>
        <v>0</v>
      </c>
    </row>
    <row r="25" spans="1:57" x14ac:dyDescent="0.2">
      <c r="A25" s="56"/>
      <c r="B25" s="56"/>
      <c r="C25" s="56"/>
      <c r="D25" s="56"/>
      <c r="E25" s="56"/>
      <c r="F25" s="56"/>
      <c r="G25" s="56"/>
      <c r="H25" s="56"/>
      <c r="I25" s="56"/>
    </row>
    <row r="26" spans="1:57" ht="19.5" customHeight="1" x14ac:dyDescent="0.25">
      <c r="A26" s="94" t="s">
        <v>58</v>
      </c>
      <c r="B26" s="94"/>
      <c r="C26" s="94"/>
      <c r="D26" s="94"/>
      <c r="E26" s="94"/>
      <c r="F26" s="94"/>
      <c r="G26" s="110"/>
      <c r="H26" s="94"/>
      <c r="I26" s="94"/>
      <c r="BA26" s="31"/>
      <c r="BB26" s="31"/>
      <c r="BC26" s="31"/>
      <c r="BD26" s="31"/>
      <c r="BE26" s="31"/>
    </row>
    <row r="27" spans="1:57" ht="13.5" thickBot="1" x14ac:dyDescent="0.25">
      <c r="A27" s="56"/>
      <c r="B27" s="56"/>
      <c r="C27" s="56"/>
      <c r="D27" s="56"/>
      <c r="E27" s="56"/>
      <c r="F27" s="56"/>
      <c r="G27" s="56"/>
      <c r="H27" s="56"/>
      <c r="I27" s="56"/>
    </row>
    <row r="28" spans="1:57" x14ac:dyDescent="0.2">
      <c r="A28" s="61" t="s">
        <v>59</v>
      </c>
      <c r="B28" s="62"/>
      <c r="C28" s="62"/>
      <c r="D28" s="111"/>
      <c r="E28" s="112" t="s">
        <v>60</v>
      </c>
      <c r="F28" s="113" t="s">
        <v>61</v>
      </c>
      <c r="G28" s="114" t="s">
        <v>62</v>
      </c>
      <c r="H28" s="115"/>
      <c r="I28" s="116" t="s">
        <v>60</v>
      </c>
    </row>
    <row r="29" spans="1:57" x14ac:dyDescent="0.2">
      <c r="A29" s="54"/>
      <c r="B29" s="45"/>
      <c r="C29" s="45"/>
      <c r="D29" s="117"/>
      <c r="E29" s="118"/>
      <c r="F29" s="119"/>
      <c r="G29" s="120"/>
      <c r="H29" s="121"/>
      <c r="I29" s="122"/>
      <c r="BA29">
        <v>0</v>
      </c>
    </row>
    <row r="30" spans="1:57" x14ac:dyDescent="0.2">
      <c r="A30" s="54"/>
      <c r="B30" s="45"/>
      <c r="C30" s="45"/>
      <c r="D30" s="117"/>
      <c r="E30" s="118"/>
      <c r="F30" s="119"/>
      <c r="G30" s="120"/>
      <c r="H30" s="121"/>
      <c r="I30" s="122"/>
      <c r="BA30">
        <v>0</v>
      </c>
    </row>
    <row r="31" spans="1:57" x14ac:dyDescent="0.2">
      <c r="A31" s="54"/>
      <c r="B31" s="45"/>
      <c r="C31" s="45"/>
      <c r="D31" s="117"/>
      <c r="E31" s="118"/>
      <c r="F31" s="119"/>
      <c r="G31" s="120"/>
      <c r="H31" s="121"/>
      <c r="I31" s="122"/>
      <c r="BA31">
        <v>0</v>
      </c>
    </row>
    <row r="32" spans="1:57" x14ac:dyDescent="0.2">
      <c r="A32" s="54"/>
      <c r="B32" s="45"/>
      <c r="C32" s="45"/>
      <c r="D32" s="117"/>
      <c r="E32" s="118"/>
      <c r="F32" s="119"/>
      <c r="G32" s="120"/>
      <c r="H32" s="121"/>
      <c r="I32" s="122"/>
      <c r="BA32">
        <v>0</v>
      </c>
    </row>
    <row r="33" spans="1:53" x14ac:dyDescent="0.2">
      <c r="A33" s="54" t="s">
        <v>426</v>
      </c>
      <c r="B33" s="45"/>
      <c r="C33" s="45"/>
      <c r="D33" s="117"/>
      <c r="E33" s="118"/>
      <c r="F33" s="119">
        <v>2.5</v>
      </c>
      <c r="G33" s="120">
        <f t="shared" ref="G33:G35" si="0">CHOOSE(BA33+1,HSV+PSV,HSV+PSV+Mont,HSV+PSV+Dodavka+Mont,HSV,PSV,Mont,Dodavka,Mont+Dodavka,0)</f>
        <v>0</v>
      </c>
      <c r="H33" s="121"/>
      <c r="I33" s="122">
        <f t="shared" ref="I33:I35" si="1">E33+F33*G33/100</f>
        <v>0</v>
      </c>
      <c r="BA33">
        <v>2</v>
      </c>
    </row>
    <row r="34" spans="1:53" x14ac:dyDescent="0.2">
      <c r="A34" s="54" t="s">
        <v>428</v>
      </c>
      <c r="B34" s="45"/>
      <c r="C34" s="45"/>
      <c r="D34" s="117"/>
      <c r="E34" s="118"/>
      <c r="F34" s="119">
        <v>1.5</v>
      </c>
      <c r="G34" s="120">
        <f t="shared" si="0"/>
        <v>0</v>
      </c>
      <c r="H34" s="121"/>
      <c r="I34" s="122">
        <f t="shared" si="1"/>
        <v>0</v>
      </c>
      <c r="BA34">
        <v>1</v>
      </c>
    </row>
    <row r="35" spans="1:53" x14ac:dyDescent="0.2">
      <c r="A35" s="54" t="s">
        <v>427</v>
      </c>
      <c r="B35" s="45"/>
      <c r="C35" s="45"/>
      <c r="D35" s="117"/>
      <c r="E35" s="118"/>
      <c r="F35" s="119">
        <v>1.5</v>
      </c>
      <c r="G35" s="120">
        <f t="shared" si="0"/>
        <v>0</v>
      </c>
      <c r="H35" s="121"/>
      <c r="I35" s="122">
        <f t="shared" si="1"/>
        <v>0</v>
      </c>
      <c r="BA35">
        <v>2</v>
      </c>
    </row>
    <row r="36" spans="1:53" x14ac:dyDescent="0.2">
      <c r="A36" s="54"/>
      <c r="B36" s="45"/>
      <c r="C36" s="45"/>
      <c r="D36" s="117"/>
      <c r="E36" s="118"/>
      <c r="F36" s="119"/>
      <c r="G36" s="120"/>
      <c r="H36" s="121"/>
      <c r="I36" s="122"/>
      <c r="BA36">
        <v>2</v>
      </c>
    </row>
    <row r="37" spans="1:53" x14ac:dyDescent="0.2">
      <c r="A37" s="54"/>
      <c r="B37" s="45"/>
      <c r="C37" s="45"/>
      <c r="D37" s="117"/>
      <c r="E37" s="118"/>
      <c r="F37" s="119"/>
      <c r="G37" s="120"/>
      <c r="H37" s="121"/>
      <c r="I37" s="122"/>
      <c r="BA37">
        <v>2</v>
      </c>
    </row>
    <row r="38" spans="1:53" ht="13.5" thickBot="1" x14ac:dyDescent="0.25">
      <c r="A38" s="123"/>
      <c r="B38" s="124" t="s">
        <v>63</v>
      </c>
      <c r="C38" s="125"/>
      <c r="D38" s="126"/>
      <c r="E38" s="127"/>
      <c r="F38" s="128"/>
      <c r="G38" s="128"/>
      <c r="H38" s="196">
        <f>SUM(I29:I37)</f>
        <v>0</v>
      </c>
      <c r="I38" s="197"/>
    </row>
    <row r="40" spans="1:53" x14ac:dyDescent="0.2">
      <c r="B40" s="109"/>
      <c r="F40" s="129"/>
      <c r="G40" s="130"/>
      <c r="H40" s="130"/>
      <c r="I40" s="131"/>
    </row>
    <row r="41" spans="1:53" x14ac:dyDescent="0.2">
      <c r="F41" s="129"/>
      <c r="G41" s="130"/>
      <c r="H41" s="130"/>
      <c r="I41" s="131"/>
    </row>
    <row r="42" spans="1:53" x14ac:dyDescent="0.2">
      <c r="F42" s="129"/>
      <c r="G42" s="130"/>
      <c r="H42" s="130"/>
      <c r="I42" s="131"/>
    </row>
    <row r="43" spans="1:53" x14ac:dyDescent="0.2">
      <c r="F43" s="129"/>
      <c r="G43" s="130"/>
      <c r="H43" s="130"/>
      <c r="I43" s="131"/>
    </row>
    <row r="44" spans="1:53" x14ac:dyDescent="0.2">
      <c r="F44" s="129"/>
      <c r="G44" s="130"/>
      <c r="H44" s="130"/>
      <c r="I44" s="131"/>
    </row>
    <row r="45" spans="1:53" x14ac:dyDescent="0.2">
      <c r="F45" s="129"/>
      <c r="G45" s="130"/>
      <c r="H45" s="130"/>
      <c r="I45" s="131"/>
    </row>
    <row r="46" spans="1:53" x14ac:dyDescent="0.2">
      <c r="F46" s="129"/>
      <c r="G46" s="130"/>
      <c r="H46" s="130"/>
      <c r="I46" s="131"/>
    </row>
    <row r="47" spans="1:53" x14ac:dyDescent="0.2">
      <c r="F47" s="129"/>
      <c r="G47" s="130"/>
      <c r="H47" s="130"/>
      <c r="I47" s="131"/>
    </row>
    <row r="48" spans="1:53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  <row r="76" spans="6:9" x14ac:dyDescent="0.2">
      <c r="F76" s="129"/>
      <c r="G76" s="130"/>
      <c r="H76" s="130"/>
      <c r="I76" s="131"/>
    </row>
    <row r="77" spans="6:9" x14ac:dyDescent="0.2">
      <c r="F77" s="129"/>
      <c r="G77" s="130"/>
      <c r="H77" s="130"/>
      <c r="I77" s="131"/>
    </row>
    <row r="78" spans="6:9" x14ac:dyDescent="0.2">
      <c r="F78" s="129"/>
      <c r="G78" s="130"/>
      <c r="H78" s="130"/>
      <c r="I78" s="131"/>
    </row>
    <row r="79" spans="6:9" x14ac:dyDescent="0.2">
      <c r="F79" s="129"/>
      <c r="G79" s="130"/>
      <c r="H79" s="130"/>
      <c r="I79" s="131"/>
    </row>
    <row r="80" spans="6:9" x14ac:dyDescent="0.2">
      <c r="F80" s="129"/>
      <c r="G80" s="130"/>
      <c r="H80" s="130"/>
      <c r="I80" s="131"/>
    </row>
    <row r="81" spans="6:9" x14ac:dyDescent="0.2">
      <c r="F81" s="129"/>
      <c r="G81" s="130"/>
      <c r="H81" s="130"/>
      <c r="I81" s="131"/>
    </row>
    <row r="82" spans="6:9" x14ac:dyDescent="0.2">
      <c r="F82" s="129"/>
      <c r="G82" s="130"/>
      <c r="H82" s="130"/>
      <c r="I82" s="131"/>
    </row>
    <row r="83" spans="6:9" x14ac:dyDescent="0.2">
      <c r="F83" s="129"/>
      <c r="G83" s="130"/>
      <c r="H83" s="130"/>
      <c r="I83" s="131"/>
    </row>
    <row r="84" spans="6:9" x14ac:dyDescent="0.2">
      <c r="F84" s="129"/>
      <c r="G84" s="130"/>
      <c r="H84" s="130"/>
      <c r="I84" s="131"/>
    </row>
    <row r="85" spans="6:9" x14ac:dyDescent="0.2">
      <c r="F85" s="129"/>
      <c r="G85" s="130"/>
      <c r="H85" s="130"/>
      <c r="I85" s="131"/>
    </row>
    <row r="86" spans="6:9" x14ac:dyDescent="0.2">
      <c r="F86" s="129"/>
      <c r="G86" s="130"/>
      <c r="H86" s="130"/>
      <c r="I86" s="131"/>
    </row>
    <row r="87" spans="6:9" x14ac:dyDescent="0.2">
      <c r="F87" s="129"/>
      <c r="G87" s="130"/>
      <c r="H87" s="130"/>
      <c r="I87" s="131"/>
    </row>
    <row r="88" spans="6:9" x14ac:dyDescent="0.2">
      <c r="F88" s="129"/>
      <c r="G88" s="130"/>
      <c r="H88" s="130"/>
      <c r="I88" s="131"/>
    </row>
    <row r="89" spans="6:9" x14ac:dyDescent="0.2">
      <c r="F89" s="129"/>
      <c r="G89" s="130"/>
      <c r="H89" s="130"/>
      <c r="I89" s="131"/>
    </row>
  </sheetData>
  <mergeCells count="4">
    <mergeCell ref="H38:I38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306"/>
  <sheetViews>
    <sheetView showGridLines="0" showZeros="0" topLeftCell="A19" zoomScaleNormal="100" workbookViewId="0">
      <selection sqref="A1:G1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7" customWidth="1"/>
    <col min="6" max="6" width="9.85546875" style="132" customWidth="1"/>
    <col min="7" max="7" width="13.85546875" style="132" customWidth="1"/>
    <col min="8" max="11" width="9.140625" style="132"/>
    <col min="12" max="12" width="75.42578125" style="132" customWidth="1"/>
    <col min="13" max="13" width="45.28515625" style="132" customWidth="1"/>
    <col min="14" max="16384" width="9.140625" style="132"/>
  </cols>
  <sheetData>
    <row r="1" spans="1:104" ht="15.75" x14ac:dyDescent="0.25">
      <c r="A1" s="208" t="s">
        <v>64</v>
      </c>
      <c r="B1" s="208"/>
      <c r="C1" s="208"/>
      <c r="D1" s="208"/>
      <c r="E1" s="208"/>
      <c r="F1" s="208"/>
      <c r="G1" s="208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8" t="s">
        <v>48</v>
      </c>
      <c r="B3" s="199"/>
      <c r="C3" s="84" t="str">
        <f>CONCATENATE(cislostavby," ",nazevstavby)</f>
        <v>1457 Oprava střechy a krovu obecního domu č.p.33</v>
      </c>
      <c r="D3" s="137"/>
      <c r="E3" s="138" t="s">
        <v>65</v>
      </c>
      <c r="F3" s="139" t="str">
        <f>Rekapitulace!H1</f>
        <v>1</v>
      </c>
      <c r="G3" s="140"/>
    </row>
    <row r="4" spans="1:104" ht="13.5" thickBot="1" x14ac:dyDescent="0.25">
      <c r="A4" s="209" t="s">
        <v>50</v>
      </c>
      <c r="B4" s="201"/>
      <c r="C4" s="90" t="str">
        <f>CONCATENATE(cisloobjektu," ",nazevobjektu)</f>
        <v xml:space="preserve">1 </v>
      </c>
      <c r="D4" s="141"/>
      <c r="E4" s="210">
        <f>Rekapitulace!G2</f>
        <v>0</v>
      </c>
      <c r="F4" s="211"/>
      <c r="G4" s="212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66</v>
      </c>
      <c r="B6" s="145" t="s">
        <v>67</v>
      </c>
      <c r="C6" s="145" t="s">
        <v>68</v>
      </c>
      <c r="D6" s="145" t="s">
        <v>69</v>
      </c>
      <c r="E6" s="145" t="s">
        <v>70</v>
      </c>
      <c r="F6" s="145" t="s">
        <v>71</v>
      </c>
      <c r="G6" s="146" t="s">
        <v>72</v>
      </c>
    </row>
    <row r="7" spans="1:104" x14ac:dyDescent="0.2">
      <c r="A7" s="147" t="s">
        <v>73</v>
      </c>
      <c r="B7" s="148" t="s">
        <v>79</v>
      </c>
      <c r="C7" s="149" t="s">
        <v>80</v>
      </c>
      <c r="D7" s="150"/>
      <c r="E7" s="151"/>
      <c r="F7" s="151"/>
      <c r="G7" s="152"/>
      <c r="O7" s="153">
        <v>1</v>
      </c>
    </row>
    <row r="8" spans="1:104" x14ac:dyDescent="0.2">
      <c r="A8" s="154">
        <v>1</v>
      </c>
      <c r="B8" s="155" t="s">
        <v>81</v>
      </c>
      <c r="C8" s="156" t="s">
        <v>82</v>
      </c>
      <c r="D8" s="157" t="s">
        <v>83</v>
      </c>
      <c r="E8" s="158">
        <v>583</v>
      </c>
      <c r="F8" s="158"/>
      <c r="G8" s="159">
        <f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60">
        <v>1</v>
      </c>
      <c r="CB8" s="160">
        <v>1</v>
      </c>
      <c r="CZ8" s="132">
        <v>3.9999999999984499E-5</v>
      </c>
    </row>
    <row r="9" spans="1:104" x14ac:dyDescent="0.2">
      <c r="A9" s="154">
        <v>2</v>
      </c>
      <c r="B9" s="155" t="s">
        <v>84</v>
      </c>
      <c r="C9" s="156" t="s">
        <v>85</v>
      </c>
      <c r="D9" s="157" t="s">
        <v>83</v>
      </c>
      <c r="E9" s="158">
        <v>1</v>
      </c>
      <c r="F9" s="158"/>
      <c r="G9" s="159">
        <f>E9*F9</f>
        <v>0</v>
      </c>
      <c r="O9" s="153">
        <v>2</v>
      </c>
      <c r="AA9" s="132">
        <v>1</v>
      </c>
      <c r="AB9" s="132">
        <v>1</v>
      </c>
      <c r="AC9" s="132">
        <v>1</v>
      </c>
      <c r="AZ9" s="132">
        <v>1</v>
      </c>
      <c r="BA9" s="132">
        <f>IF(AZ9=1,G9,0)</f>
        <v>0</v>
      </c>
      <c r="BB9" s="132">
        <f>IF(AZ9=2,G9,0)</f>
        <v>0</v>
      </c>
      <c r="BC9" s="132">
        <f>IF(AZ9=3,G9,0)</f>
        <v>0</v>
      </c>
      <c r="BD9" s="132">
        <f>IF(AZ9=4,G9,0)</f>
        <v>0</v>
      </c>
      <c r="BE9" s="132">
        <f>IF(AZ9=5,G9,0)</f>
        <v>0</v>
      </c>
      <c r="CA9" s="160">
        <v>1</v>
      </c>
      <c r="CB9" s="160">
        <v>1</v>
      </c>
      <c r="CZ9" s="132">
        <v>1.6819999999995599E-2</v>
      </c>
    </row>
    <row r="10" spans="1:104" x14ac:dyDescent="0.2">
      <c r="A10" s="154">
        <v>3</v>
      </c>
      <c r="B10" s="155" t="s">
        <v>86</v>
      </c>
      <c r="C10" s="156" t="s">
        <v>87</v>
      </c>
      <c r="D10" s="157" t="s">
        <v>83</v>
      </c>
      <c r="E10" s="158">
        <v>670.45</v>
      </c>
      <c r="F10" s="158"/>
      <c r="G10" s="159">
        <f>E10*F10</f>
        <v>0</v>
      </c>
      <c r="O10" s="153">
        <v>2</v>
      </c>
      <c r="AA10" s="132">
        <v>3</v>
      </c>
      <c r="AB10" s="132">
        <v>1</v>
      </c>
      <c r="AC10" s="132">
        <v>28323212</v>
      </c>
      <c r="AZ10" s="132">
        <v>1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60">
        <v>3</v>
      </c>
      <c r="CB10" s="160">
        <v>1</v>
      </c>
      <c r="CZ10" s="132">
        <v>1.9999999999992199E-5</v>
      </c>
    </row>
    <row r="11" spans="1:104" x14ac:dyDescent="0.2">
      <c r="A11" s="161"/>
      <c r="B11" s="164"/>
      <c r="C11" s="213" t="s">
        <v>88</v>
      </c>
      <c r="D11" s="214"/>
      <c r="E11" s="165">
        <v>670.45</v>
      </c>
      <c r="F11" s="166"/>
      <c r="G11" s="167"/>
      <c r="M11" s="163" t="s">
        <v>88</v>
      </c>
      <c r="O11" s="153"/>
    </row>
    <row r="12" spans="1:104" x14ac:dyDescent="0.2">
      <c r="A12" s="168"/>
      <c r="B12" s="169" t="s">
        <v>76</v>
      </c>
      <c r="C12" s="170" t="str">
        <f>CONCATENATE(B7," ",C7)</f>
        <v>62 Upravy povrchů vnější</v>
      </c>
      <c r="D12" s="171"/>
      <c r="E12" s="172"/>
      <c r="F12" s="173"/>
      <c r="G12" s="174">
        <f>SUM(G7:G11)</f>
        <v>0</v>
      </c>
      <c r="O12" s="153">
        <v>4</v>
      </c>
      <c r="BA12" s="175">
        <f>SUM(BA7:BA11)</f>
        <v>0</v>
      </c>
      <c r="BB12" s="175">
        <f>SUM(BB7:BB11)</f>
        <v>0</v>
      </c>
      <c r="BC12" s="175">
        <f>SUM(BC7:BC11)</f>
        <v>0</v>
      </c>
      <c r="BD12" s="175">
        <f>SUM(BD7:BD11)</f>
        <v>0</v>
      </c>
      <c r="BE12" s="175">
        <f>SUM(BE7:BE11)</f>
        <v>0</v>
      </c>
    </row>
    <row r="13" spans="1:104" x14ac:dyDescent="0.2">
      <c r="A13" s="147" t="s">
        <v>73</v>
      </c>
      <c r="B13" s="148" t="s">
        <v>89</v>
      </c>
      <c r="C13" s="149" t="s">
        <v>90</v>
      </c>
      <c r="D13" s="150"/>
      <c r="E13" s="151"/>
      <c r="F13" s="151"/>
      <c r="G13" s="152"/>
      <c r="O13" s="153">
        <v>1</v>
      </c>
    </row>
    <row r="14" spans="1:104" ht="22.5" x14ac:dyDescent="0.2">
      <c r="A14" s="154">
        <v>4</v>
      </c>
      <c r="B14" s="155" t="s">
        <v>91</v>
      </c>
      <c r="C14" s="156" t="s">
        <v>92</v>
      </c>
      <c r="D14" s="157" t="s">
        <v>93</v>
      </c>
      <c r="E14" s="158">
        <v>1</v>
      </c>
      <c r="F14" s="158"/>
      <c r="G14" s="159">
        <f>E14*F14</f>
        <v>0</v>
      </c>
      <c r="O14" s="153">
        <v>2</v>
      </c>
      <c r="AA14" s="132">
        <v>1</v>
      </c>
      <c r="AB14" s="132">
        <v>1</v>
      </c>
      <c r="AC14" s="132">
        <v>1</v>
      </c>
      <c r="AZ14" s="132">
        <v>1</v>
      </c>
      <c r="BA14" s="132">
        <f>IF(AZ14=1,G14,0)</f>
        <v>0</v>
      </c>
      <c r="BB14" s="132">
        <f>IF(AZ14=2,G14,0)</f>
        <v>0</v>
      </c>
      <c r="BC14" s="132">
        <f>IF(AZ14=3,G14,0)</f>
        <v>0</v>
      </c>
      <c r="BD14" s="132">
        <f>IF(AZ14=4,G14,0)</f>
        <v>0</v>
      </c>
      <c r="BE14" s="132">
        <f>IF(AZ14=5,G14,0)</f>
        <v>0</v>
      </c>
      <c r="CA14" s="160">
        <v>1</v>
      </c>
      <c r="CB14" s="160">
        <v>1</v>
      </c>
      <c r="CZ14" s="132">
        <v>0</v>
      </c>
    </row>
    <row r="15" spans="1:104" ht="22.5" x14ac:dyDescent="0.2">
      <c r="A15" s="154">
        <v>5</v>
      </c>
      <c r="B15" s="155" t="s">
        <v>94</v>
      </c>
      <c r="C15" s="156" t="s">
        <v>95</v>
      </c>
      <c r="D15" s="157" t="s">
        <v>96</v>
      </c>
      <c r="E15" s="158">
        <v>7</v>
      </c>
      <c r="F15" s="158"/>
      <c r="G15" s="159">
        <f>E15*F15</f>
        <v>0</v>
      </c>
      <c r="O15" s="153">
        <v>2</v>
      </c>
      <c r="AA15" s="132">
        <v>1</v>
      </c>
      <c r="AB15" s="132">
        <v>1</v>
      </c>
      <c r="AC15" s="132">
        <v>1</v>
      </c>
      <c r="AZ15" s="132">
        <v>1</v>
      </c>
      <c r="BA15" s="132">
        <f>IF(AZ15=1,G15,0)</f>
        <v>0</v>
      </c>
      <c r="BB15" s="132">
        <f>IF(AZ15=2,G15,0)</f>
        <v>0</v>
      </c>
      <c r="BC15" s="132">
        <f>IF(AZ15=3,G15,0)</f>
        <v>0</v>
      </c>
      <c r="BD15" s="132">
        <f>IF(AZ15=4,G15,0)</f>
        <v>0</v>
      </c>
      <c r="BE15" s="132">
        <f>IF(AZ15=5,G15,0)</f>
        <v>0</v>
      </c>
      <c r="CA15" s="160">
        <v>1</v>
      </c>
      <c r="CB15" s="160">
        <v>1</v>
      </c>
      <c r="CZ15" s="132">
        <v>0</v>
      </c>
    </row>
    <row r="16" spans="1:104" ht="22.5" x14ac:dyDescent="0.2">
      <c r="A16" s="154">
        <v>6</v>
      </c>
      <c r="B16" s="155" t="s">
        <v>97</v>
      </c>
      <c r="C16" s="156" t="s">
        <v>98</v>
      </c>
      <c r="D16" s="157" t="s">
        <v>93</v>
      </c>
      <c r="E16" s="158">
        <v>1</v>
      </c>
      <c r="F16" s="158"/>
      <c r="G16" s="159">
        <f>E16*F16</f>
        <v>0</v>
      </c>
      <c r="O16" s="153">
        <v>2</v>
      </c>
      <c r="AA16" s="132">
        <v>1</v>
      </c>
      <c r="AB16" s="132">
        <v>1</v>
      </c>
      <c r="AC16" s="132">
        <v>1</v>
      </c>
      <c r="AZ16" s="132">
        <v>1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60">
        <v>1</v>
      </c>
      <c r="CB16" s="160">
        <v>1</v>
      </c>
      <c r="CZ16" s="132">
        <v>0</v>
      </c>
    </row>
    <row r="17" spans="1:104" x14ac:dyDescent="0.2">
      <c r="A17" s="168"/>
      <c r="B17" s="169" t="s">
        <v>76</v>
      </c>
      <c r="C17" s="170" t="str">
        <f>CONCATENATE(B13," ",C13)</f>
        <v>94 Lešení a stavební výtahy</v>
      </c>
      <c r="D17" s="171"/>
      <c r="E17" s="172"/>
      <c r="F17" s="173"/>
      <c r="G17" s="174">
        <f>SUM(G13:G16)</f>
        <v>0</v>
      </c>
      <c r="O17" s="153">
        <v>4</v>
      </c>
      <c r="BA17" s="175">
        <f>SUM(BA13:BA16)</f>
        <v>0</v>
      </c>
      <c r="BB17" s="175">
        <f>SUM(BB13:BB16)</f>
        <v>0</v>
      </c>
      <c r="BC17" s="175">
        <f>SUM(BC13:BC16)</f>
        <v>0</v>
      </c>
      <c r="BD17" s="175">
        <f>SUM(BD13:BD16)</f>
        <v>0</v>
      </c>
      <c r="BE17" s="175">
        <f>SUM(BE13:BE16)</f>
        <v>0</v>
      </c>
    </row>
    <row r="18" spans="1:104" x14ac:dyDescent="0.2">
      <c r="A18" s="147" t="s">
        <v>73</v>
      </c>
      <c r="B18" s="148" t="s">
        <v>99</v>
      </c>
      <c r="C18" s="149" t="s">
        <v>100</v>
      </c>
      <c r="D18" s="150"/>
      <c r="E18" s="151"/>
      <c r="F18" s="151"/>
      <c r="G18" s="152"/>
      <c r="O18" s="153">
        <v>1</v>
      </c>
    </row>
    <row r="19" spans="1:104" x14ac:dyDescent="0.2">
      <c r="A19" s="154">
        <v>7</v>
      </c>
      <c r="B19" s="155" t="s">
        <v>101</v>
      </c>
      <c r="C19" s="156" t="s">
        <v>102</v>
      </c>
      <c r="D19" s="157" t="s">
        <v>83</v>
      </c>
      <c r="E19" s="158">
        <v>583</v>
      </c>
      <c r="F19" s="158"/>
      <c r="G19" s="159">
        <f>E19*F19</f>
        <v>0</v>
      </c>
      <c r="O19" s="153">
        <v>2</v>
      </c>
      <c r="AA19" s="132">
        <v>1</v>
      </c>
      <c r="AB19" s="132">
        <v>1</v>
      </c>
      <c r="AC19" s="132">
        <v>1</v>
      </c>
      <c r="AZ19" s="132">
        <v>1</v>
      </c>
      <c r="BA19" s="132">
        <f>IF(AZ19=1,G19,0)</f>
        <v>0</v>
      </c>
      <c r="BB19" s="132">
        <f>IF(AZ19=2,G19,0)</f>
        <v>0</v>
      </c>
      <c r="BC19" s="132">
        <f>IF(AZ19=3,G19,0)</f>
        <v>0</v>
      </c>
      <c r="BD19" s="132">
        <f>IF(AZ19=4,G19,0)</f>
        <v>0</v>
      </c>
      <c r="BE19" s="132">
        <f>IF(AZ19=5,G19,0)</f>
        <v>0</v>
      </c>
      <c r="CA19" s="160">
        <v>1</v>
      </c>
      <c r="CB19" s="160">
        <v>1</v>
      </c>
      <c r="CZ19" s="132">
        <v>3.9999999999984499E-5</v>
      </c>
    </row>
    <row r="20" spans="1:104" x14ac:dyDescent="0.2">
      <c r="A20" s="154">
        <v>8</v>
      </c>
      <c r="B20" s="155" t="s">
        <v>103</v>
      </c>
      <c r="C20" s="156" t="s">
        <v>104</v>
      </c>
      <c r="D20" s="157" t="s">
        <v>105</v>
      </c>
      <c r="E20" s="158">
        <v>1</v>
      </c>
      <c r="F20" s="158"/>
      <c r="G20" s="159">
        <f>E20*F20</f>
        <v>0</v>
      </c>
      <c r="O20" s="153">
        <v>2</v>
      </c>
      <c r="AA20" s="132">
        <v>12</v>
      </c>
      <c r="AB20" s="132">
        <v>0</v>
      </c>
      <c r="AC20" s="132">
        <v>1356</v>
      </c>
      <c r="AZ20" s="132">
        <v>1</v>
      </c>
      <c r="BA20" s="132">
        <f>IF(AZ20=1,G20,0)</f>
        <v>0</v>
      </c>
      <c r="BB20" s="132">
        <f>IF(AZ20=2,G20,0)</f>
        <v>0</v>
      </c>
      <c r="BC20" s="132">
        <f>IF(AZ20=3,G20,0)</f>
        <v>0</v>
      </c>
      <c r="BD20" s="132">
        <f>IF(AZ20=4,G20,0)</f>
        <v>0</v>
      </c>
      <c r="BE20" s="132">
        <f>IF(AZ20=5,G20,0)</f>
        <v>0</v>
      </c>
      <c r="CA20" s="160">
        <v>12</v>
      </c>
      <c r="CB20" s="160">
        <v>0</v>
      </c>
      <c r="CZ20" s="132">
        <v>0</v>
      </c>
    </row>
    <row r="21" spans="1:104" x14ac:dyDescent="0.2">
      <c r="A21" s="161"/>
      <c r="B21" s="162"/>
      <c r="C21" s="205" t="s">
        <v>106</v>
      </c>
      <c r="D21" s="206"/>
      <c r="E21" s="206"/>
      <c r="F21" s="206"/>
      <c r="G21" s="207"/>
      <c r="L21" s="163" t="s">
        <v>106</v>
      </c>
      <c r="O21" s="153">
        <v>3</v>
      </c>
    </row>
    <row r="22" spans="1:104" x14ac:dyDescent="0.2">
      <c r="A22" s="161"/>
      <c r="B22" s="162"/>
      <c r="C22" s="205" t="s">
        <v>107</v>
      </c>
      <c r="D22" s="206"/>
      <c r="E22" s="206"/>
      <c r="F22" s="206"/>
      <c r="G22" s="207"/>
      <c r="L22" s="163" t="s">
        <v>107</v>
      </c>
      <c r="O22" s="153">
        <v>3</v>
      </c>
    </row>
    <row r="23" spans="1:104" x14ac:dyDescent="0.2">
      <c r="A23" s="161"/>
      <c r="B23" s="162"/>
      <c r="C23" s="205" t="s">
        <v>108</v>
      </c>
      <c r="D23" s="206"/>
      <c r="E23" s="206"/>
      <c r="F23" s="206"/>
      <c r="G23" s="207"/>
      <c r="L23" s="163" t="s">
        <v>108</v>
      </c>
      <c r="O23" s="153">
        <v>3</v>
      </c>
    </row>
    <row r="24" spans="1:104" x14ac:dyDescent="0.2">
      <c r="A24" s="161"/>
      <c r="B24" s="162"/>
      <c r="C24" s="205" t="s">
        <v>109</v>
      </c>
      <c r="D24" s="206"/>
      <c r="E24" s="206"/>
      <c r="F24" s="206"/>
      <c r="G24" s="207"/>
      <c r="L24" s="163" t="s">
        <v>109</v>
      </c>
      <c r="O24" s="153">
        <v>3</v>
      </c>
    </row>
    <row r="25" spans="1:104" x14ac:dyDescent="0.2">
      <c r="A25" s="161"/>
      <c r="B25" s="162"/>
      <c r="C25" s="205" t="s">
        <v>110</v>
      </c>
      <c r="D25" s="206"/>
      <c r="E25" s="206"/>
      <c r="F25" s="206"/>
      <c r="G25" s="207"/>
      <c r="L25" s="163" t="s">
        <v>110</v>
      </c>
      <c r="O25" s="153">
        <v>3</v>
      </c>
    </row>
    <row r="26" spans="1:104" x14ac:dyDescent="0.2">
      <c r="A26" s="161"/>
      <c r="B26" s="162"/>
      <c r="C26" s="205" t="s">
        <v>111</v>
      </c>
      <c r="D26" s="206"/>
      <c r="E26" s="206"/>
      <c r="F26" s="206"/>
      <c r="G26" s="207"/>
      <c r="L26" s="163" t="s">
        <v>111</v>
      </c>
      <c r="O26" s="153">
        <v>3</v>
      </c>
    </row>
    <row r="27" spans="1:104" x14ac:dyDescent="0.2">
      <c r="A27" s="161"/>
      <c r="B27" s="162"/>
      <c r="C27" s="205" t="s">
        <v>112</v>
      </c>
      <c r="D27" s="206"/>
      <c r="E27" s="206"/>
      <c r="F27" s="206"/>
      <c r="G27" s="207"/>
      <c r="L27" s="163" t="s">
        <v>112</v>
      </c>
      <c r="O27" s="153">
        <v>3</v>
      </c>
    </row>
    <row r="28" spans="1:104" x14ac:dyDescent="0.2">
      <c r="A28" s="161"/>
      <c r="B28" s="162"/>
      <c r="C28" s="205" t="s">
        <v>113</v>
      </c>
      <c r="D28" s="206"/>
      <c r="E28" s="206"/>
      <c r="F28" s="206"/>
      <c r="G28" s="207"/>
      <c r="L28" s="163" t="s">
        <v>113</v>
      </c>
      <c r="O28" s="153">
        <v>3</v>
      </c>
    </row>
    <row r="29" spans="1:104" x14ac:dyDescent="0.2">
      <c r="A29" s="161"/>
      <c r="B29" s="162"/>
      <c r="C29" s="205" t="s">
        <v>114</v>
      </c>
      <c r="D29" s="206"/>
      <c r="E29" s="206"/>
      <c r="F29" s="206"/>
      <c r="G29" s="207"/>
      <c r="L29" s="163" t="s">
        <v>114</v>
      </c>
      <c r="O29" s="153">
        <v>3</v>
      </c>
    </row>
    <row r="30" spans="1:104" x14ac:dyDescent="0.2">
      <c r="A30" s="161"/>
      <c r="B30" s="162"/>
      <c r="C30" s="205" t="s">
        <v>115</v>
      </c>
      <c r="D30" s="206"/>
      <c r="E30" s="206"/>
      <c r="F30" s="206"/>
      <c r="G30" s="207"/>
      <c r="L30" s="163" t="s">
        <v>115</v>
      </c>
      <c r="O30" s="153">
        <v>3</v>
      </c>
    </row>
    <row r="31" spans="1:104" x14ac:dyDescent="0.2">
      <c r="A31" s="168"/>
      <c r="B31" s="169" t="s">
        <v>76</v>
      </c>
      <c r="C31" s="170" t="str">
        <f>CONCATENATE(B18," ",C18)</f>
        <v>95 Dokončovací kce na pozem.stav.</v>
      </c>
      <c r="D31" s="171"/>
      <c r="E31" s="172"/>
      <c r="F31" s="173"/>
      <c r="G31" s="174">
        <f>SUM(G18:G30)</f>
        <v>0</v>
      </c>
      <c r="O31" s="153">
        <v>4</v>
      </c>
      <c r="BA31" s="175">
        <f>SUM(BA18:BA30)</f>
        <v>0</v>
      </c>
      <c r="BB31" s="175">
        <f>SUM(BB18:BB30)</f>
        <v>0</v>
      </c>
      <c r="BC31" s="175">
        <f>SUM(BC18:BC30)</f>
        <v>0</v>
      </c>
      <c r="BD31" s="175">
        <f>SUM(BD18:BD30)</f>
        <v>0</v>
      </c>
      <c r="BE31" s="175">
        <f>SUM(BE18:BE30)</f>
        <v>0</v>
      </c>
    </row>
    <row r="32" spans="1:104" x14ac:dyDescent="0.2">
      <c r="A32" s="147" t="s">
        <v>73</v>
      </c>
      <c r="B32" s="148" t="s">
        <v>116</v>
      </c>
      <c r="C32" s="149" t="s">
        <v>117</v>
      </c>
      <c r="D32" s="150"/>
      <c r="E32" s="151"/>
      <c r="F32" s="151"/>
      <c r="G32" s="152"/>
      <c r="O32" s="153">
        <v>1</v>
      </c>
    </row>
    <row r="33" spans="1:104" x14ac:dyDescent="0.2">
      <c r="A33" s="154">
        <v>9</v>
      </c>
      <c r="B33" s="155" t="s">
        <v>118</v>
      </c>
      <c r="C33" s="156" t="s">
        <v>119</v>
      </c>
      <c r="D33" s="157" t="s">
        <v>120</v>
      </c>
      <c r="E33" s="158">
        <v>7.6868999999972307E-2</v>
      </c>
      <c r="F33" s="158"/>
      <c r="G33" s="159">
        <f>E33*F33</f>
        <v>0</v>
      </c>
      <c r="O33" s="153">
        <v>2</v>
      </c>
      <c r="AA33" s="132">
        <v>7</v>
      </c>
      <c r="AB33" s="132">
        <v>1</v>
      </c>
      <c r="AC33" s="132">
        <v>2</v>
      </c>
      <c r="AZ33" s="132">
        <v>1</v>
      </c>
      <c r="BA33" s="132">
        <f>IF(AZ33=1,G33,0)</f>
        <v>0</v>
      </c>
      <c r="BB33" s="132">
        <f>IF(AZ33=2,G33,0)</f>
        <v>0</v>
      </c>
      <c r="BC33" s="132">
        <f>IF(AZ33=3,G33,0)</f>
        <v>0</v>
      </c>
      <c r="BD33" s="132">
        <f>IF(AZ33=4,G33,0)</f>
        <v>0</v>
      </c>
      <c r="BE33" s="132">
        <f>IF(AZ33=5,G33,0)</f>
        <v>0</v>
      </c>
      <c r="CA33" s="160">
        <v>7</v>
      </c>
      <c r="CB33" s="160">
        <v>1</v>
      </c>
      <c r="CZ33" s="132">
        <v>0</v>
      </c>
    </row>
    <row r="34" spans="1:104" x14ac:dyDescent="0.2">
      <c r="A34" s="168"/>
      <c r="B34" s="169" t="s">
        <v>76</v>
      </c>
      <c r="C34" s="170" t="str">
        <f>CONCATENATE(B32," ",C32)</f>
        <v>99 Staveništní přesun hmot</v>
      </c>
      <c r="D34" s="171"/>
      <c r="E34" s="172"/>
      <c r="F34" s="173"/>
      <c r="G34" s="174">
        <f>SUM(G32:G33)</f>
        <v>0</v>
      </c>
      <c r="O34" s="153">
        <v>4</v>
      </c>
      <c r="BA34" s="175">
        <f>SUM(BA32:BA33)</f>
        <v>0</v>
      </c>
      <c r="BB34" s="175">
        <f>SUM(BB32:BB33)</f>
        <v>0</v>
      </c>
      <c r="BC34" s="175">
        <f>SUM(BC32:BC33)</f>
        <v>0</v>
      </c>
      <c r="BD34" s="175">
        <f>SUM(BD32:BD33)</f>
        <v>0</v>
      </c>
      <c r="BE34" s="175">
        <f>SUM(BE32:BE33)</f>
        <v>0</v>
      </c>
    </row>
    <row r="35" spans="1:104" x14ac:dyDescent="0.2">
      <c r="A35" s="147" t="s">
        <v>73</v>
      </c>
      <c r="B35" s="148" t="s">
        <v>121</v>
      </c>
      <c r="C35" s="149" t="s">
        <v>122</v>
      </c>
      <c r="D35" s="150"/>
      <c r="E35" s="151"/>
      <c r="F35" s="151"/>
      <c r="G35" s="152"/>
      <c r="O35" s="153">
        <v>1</v>
      </c>
    </row>
    <row r="36" spans="1:104" ht="22.5" x14ac:dyDescent="0.2">
      <c r="A36" s="154">
        <v>10</v>
      </c>
      <c r="B36" s="155" t="s">
        <v>123</v>
      </c>
      <c r="C36" s="156" t="s">
        <v>124</v>
      </c>
      <c r="D36" s="157" t="s">
        <v>83</v>
      </c>
      <c r="E36" s="158">
        <v>26.8125</v>
      </c>
      <c r="F36" s="158"/>
      <c r="G36" s="159">
        <f>E36*F36</f>
        <v>0</v>
      </c>
      <c r="O36" s="153">
        <v>2</v>
      </c>
      <c r="AA36" s="132">
        <v>1</v>
      </c>
      <c r="AB36" s="132">
        <v>0</v>
      </c>
      <c r="AC36" s="132">
        <v>0</v>
      </c>
      <c r="AZ36" s="132">
        <v>2</v>
      </c>
      <c r="BA36" s="132">
        <f>IF(AZ36=1,G36,0)</f>
        <v>0</v>
      </c>
      <c r="BB36" s="132">
        <f>IF(AZ36=2,G36,0)</f>
        <v>0</v>
      </c>
      <c r="BC36" s="132">
        <f>IF(AZ36=3,G36,0)</f>
        <v>0</v>
      </c>
      <c r="BD36" s="132">
        <f>IF(AZ36=4,G36,0)</f>
        <v>0</v>
      </c>
      <c r="BE36" s="132">
        <f>IF(AZ36=5,G36,0)</f>
        <v>0</v>
      </c>
      <c r="CA36" s="160">
        <v>1</v>
      </c>
      <c r="CB36" s="160">
        <v>0</v>
      </c>
      <c r="CZ36" s="132">
        <v>2.6100000000006699E-3</v>
      </c>
    </row>
    <row r="37" spans="1:104" x14ac:dyDescent="0.2">
      <c r="A37" s="161"/>
      <c r="B37" s="164"/>
      <c r="C37" s="213" t="s">
        <v>125</v>
      </c>
      <c r="D37" s="214"/>
      <c r="E37" s="165">
        <v>26.8125</v>
      </c>
      <c r="F37" s="166"/>
      <c r="G37" s="167"/>
      <c r="M37" s="163" t="s">
        <v>125</v>
      </c>
      <c r="O37" s="153"/>
    </row>
    <row r="38" spans="1:104" ht="22.5" x14ac:dyDescent="0.2">
      <c r="A38" s="154">
        <v>11</v>
      </c>
      <c r="B38" s="155" t="s">
        <v>126</v>
      </c>
      <c r="C38" s="156" t="s">
        <v>127</v>
      </c>
      <c r="D38" s="157" t="s">
        <v>83</v>
      </c>
      <c r="E38" s="158">
        <v>26.8125</v>
      </c>
      <c r="F38" s="158"/>
      <c r="G38" s="159">
        <f>E38*F38</f>
        <v>0</v>
      </c>
      <c r="O38" s="153">
        <v>2</v>
      </c>
      <c r="AA38" s="132">
        <v>1</v>
      </c>
      <c r="AB38" s="132">
        <v>7</v>
      </c>
      <c r="AC38" s="132">
        <v>7</v>
      </c>
      <c r="AZ38" s="132">
        <v>2</v>
      </c>
      <c r="BA38" s="132">
        <f>IF(AZ38=1,G38,0)</f>
        <v>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60">
        <v>1</v>
      </c>
      <c r="CB38" s="160">
        <v>7</v>
      </c>
      <c r="CZ38" s="132">
        <v>0</v>
      </c>
    </row>
    <row r="39" spans="1:104" x14ac:dyDescent="0.2">
      <c r="A39" s="161"/>
      <c r="B39" s="164"/>
      <c r="C39" s="213" t="s">
        <v>125</v>
      </c>
      <c r="D39" s="214"/>
      <c r="E39" s="165">
        <v>26.8125</v>
      </c>
      <c r="F39" s="166"/>
      <c r="G39" s="167"/>
      <c r="M39" s="163" t="s">
        <v>125</v>
      </c>
      <c r="O39" s="153"/>
    </row>
    <row r="40" spans="1:104" ht="22.5" x14ac:dyDescent="0.2">
      <c r="A40" s="154">
        <v>12</v>
      </c>
      <c r="B40" s="155" t="s">
        <v>128</v>
      </c>
      <c r="C40" s="156" t="s">
        <v>129</v>
      </c>
      <c r="D40" s="157" t="s">
        <v>83</v>
      </c>
      <c r="E40" s="158">
        <v>583</v>
      </c>
      <c r="F40" s="158"/>
      <c r="G40" s="159">
        <f>E40*F40</f>
        <v>0</v>
      </c>
      <c r="O40" s="153">
        <v>2</v>
      </c>
      <c r="AA40" s="132">
        <v>1</v>
      </c>
      <c r="AB40" s="132">
        <v>7</v>
      </c>
      <c r="AC40" s="132">
        <v>7</v>
      </c>
      <c r="AZ40" s="132">
        <v>2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60">
        <v>1</v>
      </c>
      <c r="CB40" s="160">
        <v>7</v>
      </c>
      <c r="CZ40" s="132">
        <v>0</v>
      </c>
    </row>
    <row r="41" spans="1:104" x14ac:dyDescent="0.2">
      <c r="A41" s="154">
        <v>13</v>
      </c>
      <c r="B41" s="155" t="s">
        <v>130</v>
      </c>
      <c r="C41" s="156" t="s">
        <v>131</v>
      </c>
      <c r="D41" s="157" t="s">
        <v>83</v>
      </c>
      <c r="E41" s="158">
        <v>30.834399999999999</v>
      </c>
      <c r="F41" s="158"/>
      <c r="G41" s="159">
        <f>E41*F41</f>
        <v>0</v>
      </c>
      <c r="O41" s="153">
        <v>2</v>
      </c>
      <c r="AA41" s="132">
        <v>3</v>
      </c>
      <c r="AB41" s="132">
        <v>7</v>
      </c>
      <c r="AC41" s="132">
        <v>69366198</v>
      </c>
      <c r="AZ41" s="132">
        <v>2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60">
        <v>3</v>
      </c>
      <c r="CB41" s="160">
        <v>7</v>
      </c>
      <c r="CZ41" s="132">
        <v>3.00000000000189E-4</v>
      </c>
    </row>
    <row r="42" spans="1:104" x14ac:dyDescent="0.2">
      <c r="A42" s="161"/>
      <c r="B42" s="164"/>
      <c r="C42" s="213" t="s">
        <v>132</v>
      </c>
      <c r="D42" s="214"/>
      <c r="E42" s="165">
        <v>30.834399999999999</v>
      </c>
      <c r="F42" s="166"/>
      <c r="G42" s="167"/>
      <c r="M42" s="163" t="s">
        <v>132</v>
      </c>
      <c r="O42" s="153"/>
    </row>
    <row r="43" spans="1:104" x14ac:dyDescent="0.2">
      <c r="A43" s="154">
        <v>14</v>
      </c>
      <c r="B43" s="155" t="s">
        <v>133</v>
      </c>
      <c r="C43" s="156" t="s">
        <v>134</v>
      </c>
      <c r="D43" s="157" t="s">
        <v>120</v>
      </c>
      <c r="E43" s="158">
        <v>7.92309450000237E-2</v>
      </c>
      <c r="F43" s="158"/>
      <c r="G43" s="159">
        <f>E43*F43</f>
        <v>0</v>
      </c>
      <c r="O43" s="153">
        <v>2</v>
      </c>
      <c r="AA43" s="132">
        <v>7</v>
      </c>
      <c r="AB43" s="132">
        <v>1001</v>
      </c>
      <c r="AC43" s="132">
        <v>5</v>
      </c>
      <c r="AZ43" s="132">
        <v>2</v>
      </c>
      <c r="BA43" s="132">
        <f>IF(AZ43=1,G43,0)</f>
        <v>0</v>
      </c>
      <c r="BB43" s="132">
        <f>IF(AZ43=2,G43,0)</f>
        <v>0</v>
      </c>
      <c r="BC43" s="132">
        <f>IF(AZ43=3,G43,0)</f>
        <v>0</v>
      </c>
      <c r="BD43" s="132">
        <f>IF(AZ43=4,G43,0)</f>
        <v>0</v>
      </c>
      <c r="BE43" s="132">
        <f>IF(AZ43=5,G43,0)</f>
        <v>0</v>
      </c>
      <c r="CA43" s="160">
        <v>7</v>
      </c>
      <c r="CB43" s="160">
        <v>1001</v>
      </c>
      <c r="CZ43" s="132">
        <v>0</v>
      </c>
    </row>
    <row r="44" spans="1:104" x14ac:dyDescent="0.2">
      <c r="A44" s="168"/>
      <c r="B44" s="169" t="s">
        <v>76</v>
      </c>
      <c r="C44" s="170" t="str">
        <f>CONCATENATE(B35," ",C35)</f>
        <v>712 Živičné krytiny</v>
      </c>
      <c r="D44" s="171"/>
      <c r="E44" s="172"/>
      <c r="F44" s="173"/>
      <c r="G44" s="174">
        <f>SUM(G35:G43)</f>
        <v>0</v>
      </c>
      <c r="O44" s="153">
        <v>4</v>
      </c>
      <c r="BA44" s="175">
        <f>SUM(BA35:BA43)</f>
        <v>0</v>
      </c>
      <c r="BB44" s="175">
        <f>SUM(BB35:BB43)</f>
        <v>0</v>
      </c>
      <c r="BC44" s="175">
        <f>SUM(BC35:BC43)</f>
        <v>0</v>
      </c>
      <c r="BD44" s="175">
        <f>SUM(BD35:BD43)</f>
        <v>0</v>
      </c>
      <c r="BE44" s="175">
        <f>SUM(BE35:BE43)</f>
        <v>0</v>
      </c>
    </row>
    <row r="45" spans="1:104" x14ac:dyDescent="0.2">
      <c r="A45" s="147" t="s">
        <v>73</v>
      </c>
      <c r="B45" s="148" t="s">
        <v>135</v>
      </c>
      <c r="C45" s="149" t="s">
        <v>136</v>
      </c>
      <c r="D45" s="150"/>
      <c r="E45" s="151"/>
      <c r="F45" s="151"/>
      <c r="G45" s="152"/>
      <c r="O45" s="153">
        <v>1</v>
      </c>
    </row>
    <row r="46" spans="1:104" ht="22.5" x14ac:dyDescent="0.2">
      <c r="A46" s="154">
        <v>15</v>
      </c>
      <c r="B46" s="155" t="s">
        <v>137</v>
      </c>
      <c r="C46" s="156" t="s">
        <v>138</v>
      </c>
      <c r="D46" s="157" t="s">
        <v>139</v>
      </c>
      <c r="E46" s="158">
        <v>1</v>
      </c>
      <c r="F46" s="158"/>
      <c r="G46" s="159">
        <f>E46*F46</f>
        <v>0</v>
      </c>
      <c r="O46" s="153">
        <v>2</v>
      </c>
      <c r="AA46" s="132">
        <v>1</v>
      </c>
      <c r="AB46" s="132">
        <v>7</v>
      </c>
      <c r="AC46" s="132">
        <v>7</v>
      </c>
      <c r="AZ46" s="132">
        <v>2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60">
        <v>1</v>
      </c>
      <c r="CB46" s="160">
        <v>7</v>
      </c>
      <c r="CZ46" s="132">
        <v>2.91999999999959E-3</v>
      </c>
    </row>
    <row r="47" spans="1:104" x14ac:dyDescent="0.2">
      <c r="A47" s="161"/>
      <c r="B47" s="164"/>
      <c r="C47" s="213" t="s">
        <v>140</v>
      </c>
      <c r="D47" s="214"/>
      <c r="E47" s="165">
        <v>1</v>
      </c>
      <c r="F47" s="166"/>
      <c r="G47" s="167"/>
      <c r="M47" s="163" t="s">
        <v>140</v>
      </c>
      <c r="O47" s="153"/>
    </row>
    <row r="48" spans="1:104" x14ac:dyDescent="0.2">
      <c r="A48" s="154">
        <v>16</v>
      </c>
      <c r="B48" s="155" t="s">
        <v>141</v>
      </c>
      <c r="C48" s="156" t="s">
        <v>142</v>
      </c>
      <c r="D48" s="157" t="s">
        <v>120</v>
      </c>
      <c r="E48" s="158">
        <v>2.91999999999959E-3</v>
      </c>
      <c r="F48" s="158"/>
      <c r="G48" s="159">
        <f>E48*F48</f>
        <v>0</v>
      </c>
      <c r="O48" s="153">
        <v>2</v>
      </c>
      <c r="AA48" s="132">
        <v>7</v>
      </c>
      <c r="AB48" s="132">
        <v>1001</v>
      </c>
      <c r="AC48" s="132">
        <v>5</v>
      </c>
      <c r="AZ48" s="132">
        <v>2</v>
      </c>
      <c r="BA48" s="132">
        <f>IF(AZ48=1,G48,0)</f>
        <v>0</v>
      </c>
      <c r="BB48" s="132">
        <f>IF(AZ48=2,G48,0)</f>
        <v>0</v>
      </c>
      <c r="BC48" s="132">
        <f>IF(AZ48=3,G48,0)</f>
        <v>0</v>
      </c>
      <c r="BD48" s="132">
        <f>IF(AZ48=4,G48,0)</f>
        <v>0</v>
      </c>
      <c r="BE48" s="132">
        <f>IF(AZ48=5,G48,0)</f>
        <v>0</v>
      </c>
      <c r="CA48" s="160">
        <v>7</v>
      </c>
      <c r="CB48" s="160">
        <v>1001</v>
      </c>
      <c r="CZ48" s="132">
        <v>0</v>
      </c>
    </row>
    <row r="49" spans="1:104" x14ac:dyDescent="0.2">
      <c r="A49" s="168"/>
      <c r="B49" s="169" t="s">
        <v>76</v>
      </c>
      <c r="C49" s="170" t="str">
        <f>CONCATENATE(B45," ",C45)</f>
        <v>721 Vnitřní kanalizace</v>
      </c>
      <c r="D49" s="171"/>
      <c r="E49" s="172"/>
      <c r="F49" s="173"/>
      <c r="G49" s="174">
        <f>SUM(G45:G48)</f>
        <v>0</v>
      </c>
      <c r="O49" s="153">
        <v>4</v>
      </c>
      <c r="BA49" s="175">
        <f>SUM(BA45:BA48)</f>
        <v>0</v>
      </c>
      <c r="BB49" s="175">
        <f>SUM(BB45:BB48)</f>
        <v>0</v>
      </c>
      <c r="BC49" s="175">
        <f>SUM(BC45:BC48)</f>
        <v>0</v>
      </c>
      <c r="BD49" s="175">
        <f>SUM(BD45:BD48)</f>
        <v>0</v>
      </c>
      <c r="BE49" s="175">
        <f>SUM(BE45:BE48)</f>
        <v>0</v>
      </c>
    </row>
    <row r="50" spans="1:104" x14ac:dyDescent="0.2">
      <c r="A50" s="147" t="s">
        <v>73</v>
      </c>
      <c r="B50" s="148" t="s">
        <v>143</v>
      </c>
      <c r="C50" s="149" t="s">
        <v>144</v>
      </c>
      <c r="D50" s="150"/>
      <c r="E50" s="151"/>
      <c r="F50" s="151"/>
      <c r="G50" s="152"/>
      <c r="O50" s="153">
        <v>1</v>
      </c>
    </row>
    <row r="51" spans="1:104" x14ac:dyDescent="0.2">
      <c r="A51" s="154">
        <v>17</v>
      </c>
      <c r="B51" s="155" t="s">
        <v>145</v>
      </c>
      <c r="C51" s="156" t="s">
        <v>146</v>
      </c>
      <c r="D51" s="157" t="s">
        <v>147</v>
      </c>
      <c r="E51" s="158">
        <v>3.4464999999999999</v>
      </c>
      <c r="F51" s="158"/>
      <c r="G51" s="159">
        <f>E51*F51</f>
        <v>0</v>
      </c>
      <c r="O51" s="153">
        <v>2</v>
      </c>
      <c r="AA51" s="132">
        <v>1</v>
      </c>
      <c r="AB51" s="132">
        <v>7</v>
      </c>
      <c r="AC51" s="132">
        <v>7</v>
      </c>
      <c r="AZ51" s="132">
        <v>2</v>
      </c>
      <c r="BA51" s="132">
        <f>IF(AZ51=1,G51,0)</f>
        <v>0</v>
      </c>
      <c r="BB51" s="132">
        <f>IF(AZ51=2,G51,0)</f>
        <v>0</v>
      </c>
      <c r="BC51" s="132">
        <f>IF(AZ51=3,G51,0)</f>
        <v>0</v>
      </c>
      <c r="BD51" s="132">
        <f>IF(AZ51=4,G51,0)</f>
        <v>0</v>
      </c>
      <c r="BE51" s="132">
        <f>IF(AZ51=5,G51,0)</f>
        <v>0</v>
      </c>
      <c r="CA51" s="160">
        <v>1</v>
      </c>
      <c r="CB51" s="160">
        <v>7</v>
      </c>
      <c r="CZ51" s="132">
        <v>0</v>
      </c>
    </row>
    <row r="52" spans="1:104" ht="22.5" x14ac:dyDescent="0.2">
      <c r="A52" s="161"/>
      <c r="B52" s="164"/>
      <c r="C52" s="213" t="s">
        <v>148</v>
      </c>
      <c r="D52" s="214"/>
      <c r="E52" s="165">
        <v>3.4464999999999999</v>
      </c>
      <c r="F52" s="166"/>
      <c r="G52" s="167"/>
      <c r="M52" s="163" t="s">
        <v>148</v>
      </c>
      <c r="O52" s="153"/>
    </row>
    <row r="53" spans="1:104" ht="22.5" x14ac:dyDescent="0.2">
      <c r="A53" s="154">
        <v>18</v>
      </c>
      <c r="B53" s="155" t="s">
        <v>149</v>
      </c>
      <c r="C53" s="156" t="s">
        <v>150</v>
      </c>
      <c r="D53" s="157" t="s">
        <v>151</v>
      </c>
      <c r="E53" s="158">
        <v>20</v>
      </c>
      <c r="F53" s="158"/>
      <c r="G53" s="159">
        <f>E53*F53</f>
        <v>0</v>
      </c>
      <c r="O53" s="153">
        <v>2</v>
      </c>
      <c r="AA53" s="132">
        <v>1</v>
      </c>
      <c r="AB53" s="132">
        <v>7</v>
      </c>
      <c r="AC53" s="132">
        <v>7</v>
      </c>
      <c r="AZ53" s="132">
        <v>2</v>
      </c>
      <c r="BA53" s="132">
        <f>IF(AZ53=1,G53,0)</f>
        <v>0</v>
      </c>
      <c r="BB53" s="132">
        <f>IF(AZ53=2,G53,0)</f>
        <v>0</v>
      </c>
      <c r="BC53" s="132">
        <f>IF(AZ53=3,G53,0)</f>
        <v>0</v>
      </c>
      <c r="BD53" s="132">
        <f>IF(AZ53=4,G53,0)</f>
        <v>0</v>
      </c>
      <c r="BE53" s="132">
        <f>IF(AZ53=5,G53,0)</f>
        <v>0</v>
      </c>
      <c r="CA53" s="160">
        <v>1</v>
      </c>
      <c r="CB53" s="160">
        <v>7</v>
      </c>
      <c r="CZ53" s="132">
        <v>1.92999999999977E-3</v>
      </c>
    </row>
    <row r="54" spans="1:104" x14ac:dyDescent="0.2">
      <c r="A54" s="161"/>
      <c r="B54" s="164"/>
      <c r="C54" s="213" t="s">
        <v>152</v>
      </c>
      <c r="D54" s="214"/>
      <c r="E54" s="165">
        <v>0</v>
      </c>
      <c r="F54" s="166"/>
      <c r="G54" s="167"/>
      <c r="M54" s="163" t="s">
        <v>152</v>
      </c>
      <c r="O54" s="153"/>
    </row>
    <row r="55" spans="1:104" x14ac:dyDescent="0.2">
      <c r="A55" s="161"/>
      <c r="B55" s="164"/>
      <c r="C55" s="213" t="s">
        <v>153</v>
      </c>
      <c r="D55" s="214"/>
      <c r="E55" s="165">
        <v>20</v>
      </c>
      <c r="F55" s="166"/>
      <c r="G55" s="167"/>
      <c r="M55" s="163" t="s">
        <v>153</v>
      </c>
      <c r="O55" s="153"/>
    </row>
    <row r="56" spans="1:104" x14ac:dyDescent="0.2">
      <c r="A56" s="154">
        <v>19</v>
      </c>
      <c r="B56" s="155" t="s">
        <v>154</v>
      </c>
      <c r="C56" s="156" t="s">
        <v>155</v>
      </c>
      <c r="D56" s="157" t="s">
        <v>105</v>
      </c>
      <c r="E56" s="158">
        <v>1</v>
      </c>
      <c r="F56" s="158"/>
      <c r="G56" s="159">
        <f>E56*F56</f>
        <v>0</v>
      </c>
      <c r="O56" s="153">
        <v>2</v>
      </c>
      <c r="AA56" s="132">
        <v>1</v>
      </c>
      <c r="AB56" s="132">
        <v>7</v>
      </c>
      <c r="AC56" s="132">
        <v>7</v>
      </c>
      <c r="AZ56" s="132">
        <v>2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60">
        <v>1</v>
      </c>
      <c r="CB56" s="160">
        <v>7</v>
      </c>
      <c r="CZ56" s="132">
        <v>7.9999999999968998E-5</v>
      </c>
    </row>
    <row r="57" spans="1:104" x14ac:dyDescent="0.2">
      <c r="A57" s="154">
        <v>20</v>
      </c>
      <c r="B57" s="155" t="s">
        <v>156</v>
      </c>
      <c r="C57" s="156" t="s">
        <v>157</v>
      </c>
      <c r="D57" s="157" t="s">
        <v>151</v>
      </c>
      <c r="E57" s="158">
        <v>11</v>
      </c>
      <c r="F57" s="158"/>
      <c r="G57" s="159">
        <f>E57*F57</f>
        <v>0</v>
      </c>
      <c r="O57" s="153">
        <v>2</v>
      </c>
      <c r="AA57" s="132">
        <v>1</v>
      </c>
      <c r="AB57" s="132">
        <v>7</v>
      </c>
      <c r="AC57" s="132">
        <v>7</v>
      </c>
      <c r="AZ57" s="132">
        <v>2</v>
      </c>
      <c r="BA57" s="132">
        <f>IF(AZ57=1,G57,0)</f>
        <v>0</v>
      </c>
      <c r="BB57" s="132">
        <f>IF(AZ57=2,G57,0)</f>
        <v>0</v>
      </c>
      <c r="BC57" s="132">
        <f>IF(AZ57=3,G57,0)</f>
        <v>0</v>
      </c>
      <c r="BD57" s="132">
        <f>IF(AZ57=4,G57,0)</f>
        <v>0</v>
      </c>
      <c r="BE57" s="132">
        <f>IF(AZ57=5,G57,0)</f>
        <v>0</v>
      </c>
      <c r="CA57" s="160">
        <v>1</v>
      </c>
      <c r="CB57" s="160">
        <v>7</v>
      </c>
      <c r="CZ57" s="132">
        <v>0</v>
      </c>
    </row>
    <row r="58" spans="1:104" x14ac:dyDescent="0.2">
      <c r="A58" s="161"/>
      <c r="B58" s="164"/>
      <c r="C58" s="213" t="s">
        <v>158</v>
      </c>
      <c r="D58" s="214"/>
      <c r="E58" s="165">
        <v>11</v>
      </c>
      <c r="F58" s="166"/>
      <c r="G58" s="167"/>
      <c r="M58" s="163" t="s">
        <v>158</v>
      </c>
      <c r="O58" s="153"/>
    </row>
    <row r="59" spans="1:104" x14ac:dyDescent="0.2">
      <c r="A59" s="154">
        <v>21</v>
      </c>
      <c r="B59" s="155" t="s">
        <v>159</v>
      </c>
      <c r="C59" s="156" t="s">
        <v>160</v>
      </c>
      <c r="D59" s="157" t="s">
        <v>151</v>
      </c>
      <c r="E59" s="158">
        <v>2</v>
      </c>
      <c r="F59" s="158"/>
      <c r="G59" s="159">
        <f>E59*F59</f>
        <v>0</v>
      </c>
      <c r="O59" s="153">
        <v>2</v>
      </c>
      <c r="AA59" s="132">
        <v>1</v>
      </c>
      <c r="AB59" s="132">
        <v>7</v>
      </c>
      <c r="AC59" s="132">
        <v>7</v>
      </c>
      <c r="AZ59" s="132">
        <v>2</v>
      </c>
      <c r="BA59" s="132">
        <f>IF(AZ59=1,G59,0)</f>
        <v>0</v>
      </c>
      <c r="BB59" s="132">
        <f>IF(AZ59=2,G59,0)</f>
        <v>0</v>
      </c>
      <c r="BC59" s="132">
        <f>IF(AZ59=3,G59,0)</f>
        <v>0</v>
      </c>
      <c r="BD59" s="132">
        <f>IF(AZ59=4,G59,0)</f>
        <v>0</v>
      </c>
      <c r="BE59" s="132">
        <f>IF(AZ59=5,G59,0)</f>
        <v>0</v>
      </c>
      <c r="CA59" s="160">
        <v>1</v>
      </c>
      <c r="CB59" s="160">
        <v>7</v>
      </c>
      <c r="CZ59" s="132">
        <v>1.59999999999938E-4</v>
      </c>
    </row>
    <row r="60" spans="1:104" x14ac:dyDescent="0.2">
      <c r="A60" s="161"/>
      <c r="B60" s="164"/>
      <c r="C60" s="213" t="s">
        <v>161</v>
      </c>
      <c r="D60" s="214"/>
      <c r="E60" s="165">
        <v>1</v>
      </c>
      <c r="F60" s="166"/>
      <c r="G60" s="167"/>
      <c r="M60" s="163" t="s">
        <v>161</v>
      </c>
      <c r="O60" s="153"/>
    </row>
    <row r="61" spans="1:104" x14ac:dyDescent="0.2">
      <c r="A61" s="161"/>
      <c r="B61" s="164"/>
      <c r="C61" s="213" t="s">
        <v>162</v>
      </c>
      <c r="D61" s="214"/>
      <c r="E61" s="165">
        <v>1</v>
      </c>
      <c r="F61" s="166"/>
      <c r="G61" s="167"/>
      <c r="M61" s="163" t="s">
        <v>162</v>
      </c>
      <c r="O61" s="153"/>
    </row>
    <row r="62" spans="1:104" x14ac:dyDescent="0.2">
      <c r="A62" s="154">
        <v>22</v>
      </c>
      <c r="B62" s="155" t="s">
        <v>163</v>
      </c>
      <c r="C62" s="156" t="s">
        <v>164</v>
      </c>
      <c r="D62" s="157" t="s">
        <v>151</v>
      </c>
      <c r="E62" s="158">
        <v>10</v>
      </c>
      <c r="F62" s="158"/>
      <c r="G62" s="159">
        <f>E62*F62</f>
        <v>0</v>
      </c>
      <c r="O62" s="153">
        <v>2</v>
      </c>
      <c r="AA62" s="132">
        <v>1</v>
      </c>
      <c r="AB62" s="132">
        <v>7</v>
      </c>
      <c r="AC62" s="132">
        <v>7</v>
      </c>
      <c r="AZ62" s="132">
        <v>2</v>
      </c>
      <c r="BA62" s="132">
        <f>IF(AZ62=1,G62,0)</f>
        <v>0</v>
      </c>
      <c r="BB62" s="132">
        <f>IF(AZ62=2,G62,0)</f>
        <v>0</v>
      </c>
      <c r="BC62" s="132">
        <f>IF(AZ62=3,G62,0)</f>
        <v>0</v>
      </c>
      <c r="BD62" s="132">
        <f>IF(AZ62=4,G62,0)</f>
        <v>0</v>
      </c>
      <c r="BE62" s="132">
        <f>IF(AZ62=5,G62,0)</f>
        <v>0</v>
      </c>
      <c r="CA62" s="160">
        <v>1</v>
      </c>
      <c r="CB62" s="160">
        <v>7</v>
      </c>
      <c r="CZ62" s="132">
        <v>1.59999999999938E-4</v>
      </c>
    </row>
    <row r="63" spans="1:104" x14ac:dyDescent="0.2">
      <c r="A63" s="161"/>
      <c r="B63" s="164"/>
      <c r="C63" s="213" t="s">
        <v>165</v>
      </c>
      <c r="D63" s="214"/>
      <c r="E63" s="165">
        <v>5</v>
      </c>
      <c r="F63" s="166"/>
      <c r="G63" s="167"/>
      <c r="M63" s="163" t="s">
        <v>165</v>
      </c>
      <c r="O63" s="153"/>
    </row>
    <row r="64" spans="1:104" x14ac:dyDescent="0.2">
      <c r="A64" s="161"/>
      <c r="B64" s="164"/>
      <c r="C64" s="213" t="s">
        <v>166</v>
      </c>
      <c r="D64" s="214"/>
      <c r="E64" s="165">
        <v>5</v>
      </c>
      <c r="F64" s="166"/>
      <c r="G64" s="167"/>
      <c r="M64" s="163" t="s">
        <v>166</v>
      </c>
      <c r="O64" s="153"/>
    </row>
    <row r="65" spans="1:104" x14ac:dyDescent="0.2">
      <c r="A65" s="154">
        <v>23</v>
      </c>
      <c r="B65" s="155" t="s">
        <v>167</v>
      </c>
      <c r="C65" s="156" t="s">
        <v>168</v>
      </c>
      <c r="D65" s="157" t="s">
        <v>151</v>
      </c>
      <c r="E65" s="158">
        <v>14</v>
      </c>
      <c r="F65" s="158"/>
      <c r="G65" s="159">
        <f>E65*F65</f>
        <v>0</v>
      </c>
      <c r="O65" s="153">
        <v>2</v>
      </c>
      <c r="AA65" s="132">
        <v>1</v>
      </c>
      <c r="AB65" s="132">
        <v>7</v>
      </c>
      <c r="AC65" s="132">
        <v>7</v>
      </c>
      <c r="AZ65" s="132">
        <v>2</v>
      </c>
      <c r="BA65" s="132">
        <f>IF(AZ65=1,G65,0)</f>
        <v>0</v>
      </c>
      <c r="BB65" s="132">
        <f>IF(AZ65=2,G65,0)</f>
        <v>0</v>
      </c>
      <c r="BC65" s="132">
        <f>IF(AZ65=3,G65,0)</f>
        <v>0</v>
      </c>
      <c r="BD65" s="132">
        <f>IF(AZ65=4,G65,0)</f>
        <v>0</v>
      </c>
      <c r="BE65" s="132">
        <f>IF(AZ65=5,G65,0)</f>
        <v>0</v>
      </c>
      <c r="CA65" s="160">
        <v>1</v>
      </c>
      <c r="CB65" s="160">
        <v>7</v>
      </c>
      <c r="CZ65" s="132">
        <v>1.59999999999938E-4</v>
      </c>
    </row>
    <row r="66" spans="1:104" x14ac:dyDescent="0.2">
      <c r="A66" s="161"/>
      <c r="B66" s="164"/>
      <c r="C66" s="213" t="s">
        <v>169</v>
      </c>
      <c r="D66" s="214"/>
      <c r="E66" s="165">
        <v>7</v>
      </c>
      <c r="F66" s="166"/>
      <c r="G66" s="167"/>
      <c r="M66" s="163" t="s">
        <v>169</v>
      </c>
      <c r="O66" s="153"/>
    </row>
    <row r="67" spans="1:104" x14ac:dyDescent="0.2">
      <c r="A67" s="161"/>
      <c r="B67" s="164"/>
      <c r="C67" s="213" t="s">
        <v>170</v>
      </c>
      <c r="D67" s="214"/>
      <c r="E67" s="165">
        <v>7</v>
      </c>
      <c r="F67" s="166"/>
      <c r="G67" s="167"/>
      <c r="M67" s="163" t="s">
        <v>170</v>
      </c>
      <c r="O67" s="153"/>
    </row>
    <row r="68" spans="1:104" x14ac:dyDescent="0.2">
      <c r="A68" s="154">
        <v>24</v>
      </c>
      <c r="B68" s="155" t="s">
        <v>171</v>
      </c>
      <c r="C68" s="156" t="s">
        <v>172</v>
      </c>
      <c r="D68" s="157" t="s">
        <v>151</v>
      </c>
      <c r="E68" s="158">
        <v>18</v>
      </c>
      <c r="F68" s="158"/>
      <c r="G68" s="159">
        <f>E68*F68</f>
        <v>0</v>
      </c>
      <c r="O68" s="153">
        <v>2</v>
      </c>
      <c r="AA68" s="132">
        <v>1</v>
      </c>
      <c r="AB68" s="132">
        <v>7</v>
      </c>
      <c r="AC68" s="132">
        <v>7</v>
      </c>
      <c r="AZ68" s="132">
        <v>2</v>
      </c>
      <c r="BA68" s="132">
        <f>IF(AZ68=1,G68,0)</f>
        <v>0</v>
      </c>
      <c r="BB68" s="132">
        <f>IF(AZ68=2,G68,0)</f>
        <v>0</v>
      </c>
      <c r="BC68" s="132">
        <f>IF(AZ68=3,G68,0)</f>
        <v>0</v>
      </c>
      <c r="BD68" s="132">
        <f>IF(AZ68=4,G68,0)</f>
        <v>0</v>
      </c>
      <c r="BE68" s="132">
        <f>IF(AZ68=5,G68,0)</f>
        <v>0</v>
      </c>
      <c r="CA68" s="160">
        <v>1</v>
      </c>
      <c r="CB68" s="160">
        <v>7</v>
      </c>
      <c r="CZ68" s="132">
        <v>1.59999999999938E-4</v>
      </c>
    </row>
    <row r="69" spans="1:104" x14ac:dyDescent="0.2">
      <c r="A69" s="161"/>
      <c r="B69" s="164"/>
      <c r="C69" s="213" t="s">
        <v>173</v>
      </c>
      <c r="D69" s="214"/>
      <c r="E69" s="165">
        <v>9</v>
      </c>
      <c r="F69" s="166"/>
      <c r="G69" s="167"/>
      <c r="M69" s="163" t="s">
        <v>173</v>
      </c>
      <c r="O69" s="153"/>
    </row>
    <row r="70" spans="1:104" x14ac:dyDescent="0.2">
      <c r="A70" s="161"/>
      <c r="B70" s="164"/>
      <c r="C70" s="213" t="s">
        <v>174</v>
      </c>
      <c r="D70" s="214"/>
      <c r="E70" s="165">
        <v>9</v>
      </c>
      <c r="F70" s="166"/>
      <c r="G70" s="167"/>
      <c r="M70" s="163" t="s">
        <v>174</v>
      </c>
      <c r="O70" s="153"/>
    </row>
    <row r="71" spans="1:104" x14ac:dyDescent="0.2">
      <c r="A71" s="154">
        <v>25</v>
      </c>
      <c r="B71" s="155" t="s">
        <v>175</v>
      </c>
      <c r="C71" s="156" t="s">
        <v>176</v>
      </c>
      <c r="D71" s="157" t="s">
        <v>151</v>
      </c>
      <c r="E71" s="158">
        <v>9</v>
      </c>
      <c r="F71" s="158"/>
      <c r="G71" s="159">
        <f>E71*F71</f>
        <v>0</v>
      </c>
      <c r="O71" s="153">
        <v>2</v>
      </c>
      <c r="AA71" s="132">
        <v>1</v>
      </c>
      <c r="AB71" s="132">
        <v>7</v>
      </c>
      <c r="AC71" s="132">
        <v>7</v>
      </c>
      <c r="AZ71" s="132">
        <v>2</v>
      </c>
      <c r="BA71" s="132">
        <f>IF(AZ71=1,G71,0)</f>
        <v>0</v>
      </c>
      <c r="BB71" s="132">
        <f>IF(AZ71=2,G71,0)</f>
        <v>0</v>
      </c>
      <c r="BC71" s="132">
        <f>IF(AZ71=3,G71,0)</f>
        <v>0</v>
      </c>
      <c r="BD71" s="132">
        <f>IF(AZ71=4,G71,0)</f>
        <v>0</v>
      </c>
      <c r="BE71" s="132">
        <f>IF(AZ71=5,G71,0)</f>
        <v>0</v>
      </c>
      <c r="CA71" s="160">
        <v>1</v>
      </c>
      <c r="CB71" s="160">
        <v>7</v>
      </c>
      <c r="CZ71" s="132">
        <v>1.59999999999938E-4</v>
      </c>
    </row>
    <row r="72" spans="1:104" x14ac:dyDescent="0.2">
      <c r="A72" s="161"/>
      <c r="B72" s="164"/>
      <c r="C72" s="213" t="s">
        <v>177</v>
      </c>
      <c r="D72" s="214"/>
      <c r="E72" s="165">
        <v>4.5</v>
      </c>
      <c r="F72" s="166"/>
      <c r="G72" s="167"/>
      <c r="M72" s="163" t="s">
        <v>177</v>
      </c>
      <c r="O72" s="153"/>
    </row>
    <row r="73" spans="1:104" x14ac:dyDescent="0.2">
      <c r="A73" s="161"/>
      <c r="B73" s="164"/>
      <c r="C73" s="213" t="s">
        <v>178</v>
      </c>
      <c r="D73" s="214"/>
      <c r="E73" s="165">
        <v>4.5</v>
      </c>
      <c r="F73" s="166"/>
      <c r="G73" s="167"/>
      <c r="M73" s="163" t="s">
        <v>178</v>
      </c>
      <c r="O73" s="153"/>
    </row>
    <row r="74" spans="1:104" x14ac:dyDescent="0.2">
      <c r="A74" s="154">
        <v>26</v>
      </c>
      <c r="B74" s="155" t="s">
        <v>179</v>
      </c>
      <c r="C74" s="156" t="s">
        <v>180</v>
      </c>
      <c r="D74" s="157" t="s">
        <v>151</v>
      </c>
      <c r="E74" s="158">
        <v>37</v>
      </c>
      <c r="F74" s="158"/>
      <c r="G74" s="159">
        <f>E74*F74</f>
        <v>0</v>
      </c>
      <c r="O74" s="153">
        <v>2</v>
      </c>
      <c r="AA74" s="132">
        <v>1</v>
      </c>
      <c r="AB74" s="132">
        <v>7</v>
      </c>
      <c r="AC74" s="132">
        <v>7</v>
      </c>
      <c r="AZ74" s="132">
        <v>2</v>
      </c>
      <c r="BA74" s="132">
        <f>IF(AZ74=1,G74,0)</f>
        <v>0</v>
      </c>
      <c r="BB74" s="132">
        <f>IF(AZ74=2,G74,0)</f>
        <v>0</v>
      </c>
      <c r="BC74" s="132">
        <f>IF(AZ74=3,G74,0)</f>
        <v>0</v>
      </c>
      <c r="BD74" s="132">
        <f>IF(AZ74=4,G74,0)</f>
        <v>0</v>
      </c>
      <c r="BE74" s="132">
        <f>IF(AZ74=5,G74,0)</f>
        <v>0</v>
      </c>
      <c r="CA74" s="160">
        <v>1</v>
      </c>
      <c r="CB74" s="160">
        <v>7</v>
      </c>
      <c r="CZ74" s="132">
        <v>1.59999999999938E-4</v>
      </c>
    </row>
    <row r="75" spans="1:104" x14ac:dyDescent="0.2">
      <c r="A75" s="161"/>
      <c r="B75" s="164"/>
      <c r="C75" s="213" t="s">
        <v>181</v>
      </c>
      <c r="D75" s="214"/>
      <c r="E75" s="165">
        <v>18.5</v>
      </c>
      <c r="F75" s="166"/>
      <c r="G75" s="167"/>
      <c r="M75" s="163" t="s">
        <v>181</v>
      </c>
      <c r="O75" s="153"/>
    </row>
    <row r="76" spans="1:104" x14ac:dyDescent="0.2">
      <c r="A76" s="161"/>
      <c r="B76" s="164"/>
      <c r="C76" s="213" t="s">
        <v>182</v>
      </c>
      <c r="D76" s="214"/>
      <c r="E76" s="165">
        <v>18.5</v>
      </c>
      <c r="F76" s="166"/>
      <c r="G76" s="167"/>
      <c r="M76" s="163" t="s">
        <v>182</v>
      </c>
      <c r="O76" s="153"/>
    </row>
    <row r="77" spans="1:104" ht="22.5" x14ac:dyDescent="0.2">
      <c r="A77" s="154">
        <v>27</v>
      </c>
      <c r="B77" s="155" t="s">
        <v>183</v>
      </c>
      <c r="C77" s="156" t="s">
        <v>184</v>
      </c>
      <c r="D77" s="157" t="s">
        <v>151</v>
      </c>
      <c r="E77" s="158">
        <v>2</v>
      </c>
      <c r="F77" s="158"/>
      <c r="G77" s="159">
        <f>E77*F77</f>
        <v>0</v>
      </c>
      <c r="O77" s="153">
        <v>2</v>
      </c>
      <c r="AA77" s="132">
        <v>1</v>
      </c>
      <c r="AB77" s="132">
        <v>7</v>
      </c>
      <c r="AC77" s="132">
        <v>7</v>
      </c>
      <c r="AZ77" s="132">
        <v>2</v>
      </c>
      <c r="BA77" s="132">
        <f>IF(AZ77=1,G77,0)</f>
        <v>0</v>
      </c>
      <c r="BB77" s="132">
        <f>IF(AZ77=2,G77,0)</f>
        <v>0</v>
      </c>
      <c r="BC77" s="132">
        <f>IF(AZ77=3,G77,0)</f>
        <v>0</v>
      </c>
      <c r="BD77" s="132">
        <f>IF(AZ77=4,G77,0)</f>
        <v>0</v>
      </c>
      <c r="BE77" s="132">
        <f>IF(AZ77=5,G77,0)</f>
        <v>0</v>
      </c>
      <c r="CA77" s="160">
        <v>1</v>
      </c>
      <c r="CB77" s="160">
        <v>7</v>
      </c>
      <c r="CZ77" s="132">
        <v>7.0400000000034896E-3</v>
      </c>
    </row>
    <row r="78" spans="1:104" x14ac:dyDescent="0.2">
      <c r="A78" s="161"/>
      <c r="B78" s="164"/>
      <c r="C78" s="213" t="s">
        <v>161</v>
      </c>
      <c r="D78" s="214"/>
      <c r="E78" s="165">
        <v>1</v>
      </c>
      <c r="F78" s="166"/>
      <c r="G78" s="167"/>
      <c r="M78" s="163" t="s">
        <v>161</v>
      </c>
      <c r="O78" s="153"/>
    </row>
    <row r="79" spans="1:104" x14ac:dyDescent="0.2">
      <c r="A79" s="161"/>
      <c r="B79" s="164"/>
      <c r="C79" s="213" t="s">
        <v>162</v>
      </c>
      <c r="D79" s="214"/>
      <c r="E79" s="165">
        <v>1</v>
      </c>
      <c r="F79" s="166"/>
      <c r="G79" s="167"/>
      <c r="M79" s="163" t="s">
        <v>162</v>
      </c>
      <c r="O79" s="153"/>
    </row>
    <row r="80" spans="1:104" ht="22.5" x14ac:dyDescent="0.2">
      <c r="A80" s="154">
        <v>28</v>
      </c>
      <c r="B80" s="155" t="s">
        <v>185</v>
      </c>
      <c r="C80" s="156" t="s">
        <v>186</v>
      </c>
      <c r="D80" s="157" t="s">
        <v>151</v>
      </c>
      <c r="E80" s="158">
        <v>7</v>
      </c>
      <c r="F80" s="158"/>
      <c r="G80" s="159">
        <f>E80*F80</f>
        <v>0</v>
      </c>
      <c r="O80" s="153">
        <v>2</v>
      </c>
      <c r="AA80" s="132">
        <v>1</v>
      </c>
      <c r="AB80" s="132">
        <v>7</v>
      </c>
      <c r="AC80" s="132">
        <v>7</v>
      </c>
      <c r="AZ80" s="132">
        <v>2</v>
      </c>
      <c r="BA80" s="132">
        <f>IF(AZ80=1,G80,0)</f>
        <v>0</v>
      </c>
      <c r="BB80" s="132">
        <f>IF(AZ80=2,G80,0)</f>
        <v>0</v>
      </c>
      <c r="BC80" s="132">
        <f>IF(AZ80=3,G80,0)</f>
        <v>0</v>
      </c>
      <c r="BD80" s="132">
        <f>IF(AZ80=4,G80,0)</f>
        <v>0</v>
      </c>
      <c r="BE80" s="132">
        <f>IF(AZ80=5,G80,0)</f>
        <v>0</v>
      </c>
      <c r="CA80" s="160">
        <v>1</v>
      </c>
      <c r="CB80" s="160">
        <v>7</v>
      </c>
      <c r="CZ80" s="132">
        <v>1.1150000000000699E-2</v>
      </c>
    </row>
    <row r="81" spans="1:104" x14ac:dyDescent="0.2">
      <c r="A81" s="161"/>
      <c r="B81" s="164"/>
      <c r="C81" s="213" t="s">
        <v>187</v>
      </c>
      <c r="D81" s="214"/>
      <c r="E81" s="165">
        <v>3.5</v>
      </c>
      <c r="F81" s="166"/>
      <c r="G81" s="167"/>
      <c r="M81" s="163" t="s">
        <v>187</v>
      </c>
      <c r="O81" s="153"/>
    </row>
    <row r="82" spans="1:104" x14ac:dyDescent="0.2">
      <c r="A82" s="161"/>
      <c r="B82" s="164"/>
      <c r="C82" s="213" t="s">
        <v>188</v>
      </c>
      <c r="D82" s="214"/>
      <c r="E82" s="165">
        <v>3.5</v>
      </c>
      <c r="F82" s="166"/>
      <c r="G82" s="167"/>
      <c r="M82" s="163" t="s">
        <v>188</v>
      </c>
      <c r="O82" s="153"/>
    </row>
    <row r="83" spans="1:104" ht="22.5" x14ac:dyDescent="0.2">
      <c r="A83" s="154">
        <v>29</v>
      </c>
      <c r="B83" s="155" t="s">
        <v>189</v>
      </c>
      <c r="C83" s="156" t="s">
        <v>190</v>
      </c>
      <c r="D83" s="157" t="s">
        <v>151</v>
      </c>
      <c r="E83" s="158">
        <v>42</v>
      </c>
      <c r="F83" s="158"/>
      <c r="G83" s="159">
        <f>E83*F83</f>
        <v>0</v>
      </c>
      <c r="O83" s="153">
        <v>2</v>
      </c>
      <c r="AA83" s="132">
        <v>1</v>
      </c>
      <c r="AB83" s="132">
        <v>7</v>
      </c>
      <c r="AC83" s="132">
        <v>7</v>
      </c>
      <c r="AZ83" s="132">
        <v>2</v>
      </c>
      <c r="BA83" s="132">
        <f>IF(AZ83=1,G83,0)</f>
        <v>0</v>
      </c>
      <c r="BB83" s="132">
        <f>IF(AZ83=2,G83,0)</f>
        <v>0</v>
      </c>
      <c r="BC83" s="132">
        <f>IF(AZ83=3,G83,0)</f>
        <v>0</v>
      </c>
      <c r="BD83" s="132">
        <f>IF(AZ83=4,G83,0)</f>
        <v>0</v>
      </c>
      <c r="BE83" s="132">
        <f>IF(AZ83=5,G83,0)</f>
        <v>0</v>
      </c>
      <c r="CA83" s="160">
        <v>1</v>
      </c>
      <c r="CB83" s="160">
        <v>7</v>
      </c>
      <c r="CZ83" s="132">
        <v>1.45399999999967E-2</v>
      </c>
    </row>
    <row r="84" spans="1:104" x14ac:dyDescent="0.2">
      <c r="A84" s="161"/>
      <c r="B84" s="164"/>
      <c r="C84" s="213" t="s">
        <v>191</v>
      </c>
      <c r="D84" s="214"/>
      <c r="E84" s="165">
        <v>21</v>
      </c>
      <c r="F84" s="166"/>
      <c r="G84" s="167"/>
      <c r="M84" s="163" t="s">
        <v>191</v>
      </c>
      <c r="O84" s="153"/>
    </row>
    <row r="85" spans="1:104" x14ac:dyDescent="0.2">
      <c r="A85" s="161"/>
      <c r="B85" s="164"/>
      <c r="C85" s="213" t="s">
        <v>192</v>
      </c>
      <c r="D85" s="214"/>
      <c r="E85" s="165">
        <v>21</v>
      </c>
      <c r="F85" s="166"/>
      <c r="G85" s="167"/>
      <c r="M85" s="163" t="s">
        <v>192</v>
      </c>
      <c r="O85" s="153"/>
    </row>
    <row r="86" spans="1:104" ht="22.5" x14ac:dyDescent="0.2">
      <c r="A86" s="154">
        <v>30</v>
      </c>
      <c r="B86" s="155" t="s">
        <v>193</v>
      </c>
      <c r="C86" s="156" t="s">
        <v>194</v>
      </c>
      <c r="D86" s="157" t="s">
        <v>151</v>
      </c>
      <c r="E86" s="158">
        <v>9</v>
      </c>
      <c r="F86" s="158"/>
      <c r="G86" s="159">
        <f>E86*F86</f>
        <v>0</v>
      </c>
      <c r="O86" s="153">
        <v>2</v>
      </c>
      <c r="AA86" s="132">
        <v>1</v>
      </c>
      <c r="AB86" s="132">
        <v>7</v>
      </c>
      <c r="AC86" s="132">
        <v>7</v>
      </c>
      <c r="AZ86" s="132">
        <v>2</v>
      </c>
      <c r="BA86" s="132">
        <f>IF(AZ86=1,G86,0)</f>
        <v>0</v>
      </c>
      <c r="BB86" s="132">
        <f>IF(AZ86=2,G86,0)</f>
        <v>0</v>
      </c>
      <c r="BC86" s="132">
        <f>IF(AZ86=3,G86,0)</f>
        <v>0</v>
      </c>
      <c r="BD86" s="132">
        <f>IF(AZ86=4,G86,0)</f>
        <v>0</v>
      </c>
      <c r="BE86" s="132">
        <f>IF(AZ86=5,G86,0)</f>
        <v>0</v>
      </c>
      <c r="CA86" s="160">
        <v>1</v>
      </c>
      <c r="CB86" s="160">
        <v>7</v>
      </c>
      <c r="CZ86" s="132">
        <v>1.8409999999988699E-2</v>
      </c>
    </row>
    <row r="87" spans="1:104" x14ac:dyDescent="0.2">
      <c r="A87" s="161"/>
      <c r="B87" s="164"/>
      <c r="C87" s="213" t="s">
        <v>177</v>
      </c>
      <c r="D87" s="214"/>
      <c r="E87" s="165">
        <v>4.5</v>
      </c>
      <c r="F87" s="166"/>
      <c r="G87" s="167"/>
      <c r="M87" s="163" t="s">
        <v>177</v>
      </c>
      <c r="O87" s="153"/>
    </row>
    <row r="88" spans="1:104" x14ac:dyDescent="0.2">
      <c r="A88" s="161"/>
      <c r="B88" s="164"/>
      <c r="C88" s="213" t="s">
        <v>178</v>
      </c>
      <c r="D88" s="214"/>
      <c r="E88" s="165">
        <v>4.5</v>
      </c>
      <c r="F88" s="166"/>
      <c r="G88" s="167"/>
      <c r="M88" s="163" t="s">
        <v>178</v>
      </c>
      <c r="O88" s="153"/>
    </row>
    <row r="89" spans="1:104" ht="22.5" x14ac:dyDescent="0.2">
      <c r="A89" s="154">
        <v>31</v>
      </c>
      <c r="B89" s="155" t="s">
        <v>195</v>
      </c>
      <c r="C89" s="156" t="s">
        <v>196</v>
      </c>
      <c r="D89" s="157" t="s">
        <v>151</v>
      </c>
      <c r="E89" s="158">
        <v>37</v>
      </c>
      <c r="F89" s="158"/>
      <c r="G89" s="159">
        <f>E89*F89</f>
        <v>0</v>
      </c>
      <c r="O89" s="153">
        <v>2</v>
      </c>
      <c r="AA89" s="132">
        <v>1</v>
      </c>
      <c r="AB89" s="132">
        <v>7</v>
      </c>
      <c r="AC89" s="132">
        <v>7</v>
      </c>
      <c r="AZ89" s="132">
        <v>2</v>
      </c>
      <c r="BA89" s="132">
        <f>IF(AZ89=1,G89,0)</f>
        <v>0</v>
      </c>
      <c r="BB89" s="132">
        <f>IF(AZ89=2,G89,0)</f>
        <v>0</v>
      </c>
      <c r="BC89" s="132">
        <f>IF(AZ89=3,G89,0)</f>
        <v>0</v>
      </c>
      <c r="BD89" s="132">
        <f>IF(AZ89=4,G89,0)</f>
        <v>0</v>
      </c>
      <c r="BE89" s="132">
        <f>IF(AZ89=5,G89,0)</f>
        <v>0</v>
      </c>
      <c r="CA89" s="160">
        <v>1</v>
      </c>
      <c r="CB89" s="160">
        <v>7</v>
      </c>
      <c r="CZ89" s="132">
        <v>2.6229999999998199E-2</v>
      </c>
    </row>
    <row r="90" spans="1:104" x14ac:dyDescent="0.2">
      <c r="A90" s="161"/>
      <c r="B90" s="164"/>
      <c r="C90" s="213" t="s">
        <v>181</v>
      </c>
      <c r="D90" s="214"/>
      <c r="E90" s="165">
        <v>18.5</v>
      </c>
      <c r="F90" s="166"/>
      <c r="G90" s="167"/>
      <c r="M90" s="163" t="s">
        <v>181</v>
      </c>
      <c r="O90" s="153"/>
    </row>
    <row r="91" spans="1:104" x14ac:dyDescent="0.2">
      <c r="A91" s="161"/>
      <c r="B91" s="164"/>
      <c r="C91" s="213" t="s">
        <v>182</v>
      </c>
      <c r="D91" s="214"/>
      <c r="E91" s="165">
        <v>18.5</v>
      </c>
      <c r="F91" s="166"/>
      <c r="G91" s="167"/>
      <c r="M91" s="163" t="s">
        <v>182</v>
      </c>
      <c r="O91" s="153"/>
    </row>
    <row r="92" spans="1:104" ht="22.5" x14ac:dyDescent="0.2">
      <c r="A92" s="154">
        <v>32</v>
      </c>
      <c r="B92" s="155" t="s">
        <v>197</v>
      </c>
      <c r="C92" s="156" t="s">
        <v>198</v>
      </c>
      <c r="D92" s="157" t="s">
        <v>83</v>
      </c>
      <c r="E92" s="158">
        <v>583</v>
      </c>
      <c r="F92" s="158"/>
      <c r="G92" s="159">
        <f>E92*F92</f>
        <v>0</v>
      </c>
      <c r="O92" s="153">
        <v>2</v>
      </c>
      <c r="AA92" s="132">
        <v>1</v>
      </c>
      <c r="AB92" s="132">
        <v>7</v>
      </c>
      <c r="AC92" s="132">
        <v>7</v>
      </c>
      <c r="AZ92" s="132">
        <v>2</v>
      </c>
      <c r="BA92" s="132">
        <f>IF(AZ92=1,G92,0)</f>
        <v>0</v>
      </c>
      <c r="BB92" s="132">
        <f>IF(AZ92=2,G92,0)</f>
        <v>0</v>
      </c>
      <c r="BC92" s="132">
        <f>IF(AZ92=3,G92,0)</f>
        <v>0</v>
      </c>
      <c r="BD92" s="132">
        <f>IF(AZ92=4,G92,0)</f>
        <v>0</v>
      </c>
      <c r="BE92" s="132">
        <f>IF(AZ92=5,G92,0)</f>
        <v>0</v>
      </c>
      <c r="CA92" s="160">
        <v>1</v>
      </c>
      <c r="CB92" s="160">
        <v>7</v>
      </c>
      <c r="CZ92" s="132">
        <v>1.45200000000045E-2</v>
      </c>
    </row>
    <row r="93" spans="1:104" x14ac:dyDescent="0.2">
      <c r="A93" s="154">
        <v>33</v>
      </c>
      <c r="B93" s="155" t="s">
        <v>199</v>
      </c>
      <c r="C93" s="156" t="s">
        <v>200</v>
      </c>
      <c r="D93" s="157" t="s">
        <v>83</v>
      </c>
      <c r="E93" s="158">
        <v>594</v>
      </c>
      <c r="F93" s="158"/>
      <c r="G93" s="159">
        <f>E93*F93</f>
        <v>0</v>
      </c>
      <c r="O93" s="153">
        <v>2</v>
      </c>
      <c r="AA93" s="132">
        <v>1</v>
      </c>
      <c r="AB93" s="132">
        <v>7</v>
      </c>
      <c r="AC93" s="132">
        <v>7</v>
      </c>
      <c r="AZ93" s="132">
        <v>2</v>
      </c>
      <c r="BA93" s="132">
        <f>IF(AZ93=1,G93,0)</f>
        <v>0</v>
      </c>
      <c r="BB93" s="132">
        <f>IF(AZ93=2,G93,0)</f>
        <v>0</v>
      </c>
      <c r="BC93" s="132">
        <f>IF(AZ93=3,G93,0)</f>
        <v>0</v>
      </c>
      <c r="BD93" s="132">
        <f>IF(AZ93=4,G93,0)</f>
        <v>0</v>
      </c>
      <c r="BE93" s="132">
        <f>IF(AZ93=5,G93,0)</f>
        <v>0</v>
      </c>
      <c r="CA93" s="160">
        <v>1</v>
      </c>
      <c r="CB93" s="160">
        <v>7</v>
      </c>
      <c r="CZ93" s="132">
        <v>0</v>
      </c>
    </row>
    <row r="94" spans="1:104" x14ac:dyDescent="0.2">
      <c r="A94" s="161"/>
      <c r="B94" s="164"/>
      <c r="C94" s="213" t="s">
        <v>201</v>
      </c>
      <c r="D94" s="214"/>
      <c r="E94" s="165">
        <v>594</v>
      </c>
      <c r="F94" s="166"/>
      <c r="G94" s="167"/>
      <c r="M94" s="163" t="s">
        <v>201</v>
      </c>
      <c r="O94" s="153"/>
    </row>
    <row r="95" spans="1:104" x14ac:dyDescent="0.2">
      <c r="A95" s="154">
        <v>34</v>
      </c>
      <c r="B95" s="155" t="s">
        <v>202</v>
      </c>
      <c r="C95" s="156" t="s">
        <v>203</v>
      </c>
      <c r="D95" s="157" t="s">
        <v>147</v>
      </c>
      <c r="E95" s="158">
        <v>3.1332</v>
      </c>
      <c r="F95" s="158"/>
      <c r="G95" s="159">
        <f>E95*F95</f>
        <v>0</v>
      </c>
      <c r="O95" s="153">
        <v>2</v>
      </c>
      <c r="AA95" s="132">
        <v>1</v>
      </c>
      <c r="AB95" s="132">
        <v>7</v>
      </c>
      <c r="AC95" s="132">
        <v>7</v>
      </c>
      <c r="AZ95" s="132">
        <v>2</v>
      </c>
      <c r="BA95" s="132">
        <f>IF(AZ95=1,G95,0)</f>
        <v>0</v>
      </c>
      <c r="BB95" s="132">
        <f>IF(AZ95=2,G95,0)</f>
        <v>0</v>
      </c>
      <c r="BC95" s="132">
        <f>IF(AZ95=3,G95,0)</f>
        <v>0</v>
      </c>
      <c r="BD95" s="132">
        <f>IF(AZ95=4,G95,0)</f>
        <v>0</v>
      </c>
      <c r="BE95" s="132">
        <f>IF(AZ95=5,G95,0)</f>
        <v>0</v>
      </c>
      <c r="CA95" s="160">
        <v>1</v>
      </c>
      <c r="CB95" s="160">
        <v>7</v>
      </c>
      <c r="CZ95" s="132">
        <v>2.3570000000006499E-2</v>
      </c>
    </row>
    <row r="96" spans="1:104" ht="22.5" x14ac:dyDescent="0.2">
      <c r="A96" s="161"/>
      <c r="B96" s="164"/>
      <c r="C96" s="213" t="s">
        <v>204</v>
      </c>
      <c r="D96" s="214"/>
      <c r="E96" s="165">
        <v>3.1332</v>
      </c>
      <c r="F96" s="166"/>
      <c r="G96" s="167"/>
      <c r="M96" s="163" t="s">
        <v>204</v>
      </c>
      <c r="O96" s="153"/>
    </row>
    <row r="97" spans="1:104" ht="22.5" x14ac:dyDescent="0.2">
      <c r="A97" s="154">
        <v>35</v>
      </c>
      <c r="B97" s="155" t="s">
        <v>205</v>
      </c>
      <c r="C97" s="156" t="s">
        <v>206</v>
      </c>
      <c r="D97" s="157" t="s">
        <v>151</v>
      </c>
      <c r="E97" s="158">
        <v>11</v>
      </c>
      <c r="F97" s="158"/>
      <c r="G97" s="159">
        <f>E97*F97</f>
        <v>0</v>
      </c>
      <c r="O97" s="153">
        <v>2</v>
      </c>
      <c r="AA97" s="132">
        <v>1</v>
      </c>
      <c r="AB97" s="132">
        <v>7</v>
      </c>
      <c r="AC97" s="132">
        <v>7</v>
      </c>
      <c r="AZ97" s="132">
        <v>2</v>
      </c>
      <c r="BA97" s="132">
        <f>IF(AZ97=1,G97,0)</f>
        <v>0</v>
      </c>
      <c r="BB97" s="132">
        <f>IF(AZ97=2,G97,0)</f>
        <v>0</v>
      </c>
      <c r="BC97" s="132">
        <f>IF(AZ97=3,G97,0)</f>
        <v>0</v>
      </c>
      <c r="BD97" s="132">
        <f>IF(AZ97=4,G97,0)</f>
        <v>0</v>
      </c>
      <c r="BE97" s="132">
        <f>IF(AZ97=5,G97,0)</f>
        <v>0</v>
      </c>
      <c r="CA97" s="160">
        <v>1</v>
      </c>
      <c r="CB97" s="160">
        <v>7</v>
      </c>
      <c r="CZ97" s="132">
        <v>9.6800000000030195E-3</v>
      </c>
    </row>
    <row r="98" spans="1:104" x14ac:dyDescent="0.2">
      <c r="A98" s="161"/>
      <c r="B98" s="164"/>
      <c r="C98" s="213" t="s">
        <v>158</v>
      </c>
      <c r="D98" s="214"/>
      <c r="E98" s="165">
        <v>11</v>
      </c>
      <c r="F98" s="166"/>
      <c r="G98" s="167"/>
      <c r="M98" s="163" t="s">
        <v>158</v>
      </c>
      <c r="O98" s="153"/>
    </row>
    <row r="99" spans="1:104" x14ac:dyDescent="0.2">
      <c r="A99" s="154">
        <v>36</v>
      </c>
      <c r="B99" s="155" t="s">
        <v>207</v>
      </c>
      <c r="C99" s="156" t="s">
        <v>208</v>
      </c>
      <c r="D99" s="157" t="s">
        <v>83</v>
      </c>
      <c r="E99" s="158">
        <v>5.2249999999999996</v>
      </c>
      <c r="F99" s="158"/>
      <c r="G99" s="159">
        <f>E99*F99</f>
        <v>0</v>
      </c>
      <c r="O99" s="153">
        <v>2</v>
      </c>
      <c r="AA99" s="132">
        <v>1</v>
      </c>
      <c r="AB99" s="132">
        <v>7</v>
      </c>
      <c r="AC99" s="132">
        <v>7</v>
      </c>
      <c r="AZ99" s="132">
        <v>2</v>
      </c>
      <c r="BA99" s="132">
        <f>IF(AZ99=1,G99,0)</f>
        <v>0</v>
      </c>
      <c r="BB99" s="132">
        <f>IF(AZ99=2,G99,0)</f>
        <v>0</v>
      </c>
      <c r="BC99" s="132">
        <f>IF(AZ99=3,G99,0)</f>
        <v>0</v>
      </c>
      <c r="BD99" s="132">
        <f>IF(AZ99=4,G99,0)</f>
        <v>0</v>
      </c>
      <c r="BE99" s="132">
        <f>IF(AZ99=5,G99,0)</f>
        <v>0</v>
      </c>
      <c r="CA99" s="160">
        <v>1</v>
      </c>
      <c r="CB99" s="160">
        <v>7</v>
      </c>
      <c r="CZ99" s="132">
        <v>0</v>
      </c>
    </row>
    <row r="100" spans="1:104" x14ac:dyDescent="0.2">
      <c r="A100" s="161"/>
      <c r="B100" s="164"/>
      <c r="C100" s="213" t="s">
        <v>209</v>
      </c>
      <c r="D100" s="214"/>
      <c r="E100" s="165">
        <v>5.2249999999999996</v>
      </c>
      <c r="F100" s="166"/>
      <c r="G100" s="167"/>
      <c r="M100" s="163" t="s">
        <v>209</v>
      </c>
      <c r="O100" s="153"/>
    </row>
    <row r="101" spans="1:104" x14ac:dyDescent="0.2">
      <c r="A101" s="154">
        <v>37</v>
      </c>
      <c r="B101" s="155" t="s">
        <v>210</v>
      </c>
      <c r="C101" s="156" t="s">
        <v>211</v>
      </c>
      <c r="D101" s="157" t="s">
        <v>147</v>
      </c>
      <c r="E101" s="158">
        <v>35.880000000000003</v>
      </c>
      <c r="F101" s="158"/>
      <c r="G101" s="159">
        <f>E101*F101</f>
        <v>0</v>
      </c>
      <c r="O101" s="153">
        <v>2</v>
      </c>
      <c r="AA101" s="132">
        <v>1</v>
      </c>
      <c r="AB101" s="132">
        <v>7</v>
      </c>
      <c r="AC101" s="132">
        <v>7</v>
      </c>
      <c r="AZ101" s="132">
        <v>2</v>
      </c>
      <c r="BA101" s="132">
        <f>IF(AZ101=1,G101,0)</f>
        <v>0</v>
      </c>
      <c r="BB101" s="132">
        <f>IF(AZ101=2,G101,0)</f>
        <v>0</v>
      </c>
      <c r="BC101" s="132">
        <f>IF(AZ101=3,G101,0)</f>
        <v>0</v>
      </c>
      <c r="BD101" s="132">
        <f>IF(AZ101=4,G101,0)</f>
        <v>0</v>
      </c>
      <c r="BE101" s="132">
        <f>IF(AZ101=5,G101,0)</f>
        <v>0</v>
      </c>
      <c r="CA101" s="160">
        <v>1</v>
      </c>
      <c r="CB101" s="160">
        <v>7</v>
      </c>
      <c r="CZ101" s="132">
        <v>1.6500000000007699E-2</v>
      </c>
    </row>
    <row r="102" spans="1:104" x14ac:dyDescent="0.2">
      <c r="A102" s="154">
        <v>38</v>
      </c>
      <c r="B102" s="155" t="s">
        <v>212</v>
      </c>
      <c r="C102" s="156" t="s">
        <v>213</v>
      </c>
      <c r="D102" s="157" t="s">
        <v>151</v>
      </c>
      <c r="E102" s="158">
        <v>9</v>
      </c>
      <c r="F102" s="158"/>
      <c r="G102" s="159">
        <f>E102*F102</f>
        <v>0</v>
      </c>
      <c r="O102" s="153">
        <v>2</v>
      </c>
      <c r="AA102" s="132">
        <v>1</v>
      </c>
      <c r="AB102" s="132">
        <v>7</v>
      </c>
      <c r="AC102" s="132">
        <v>7</v>
      </c>
      <c r="AZ102" s="132">
        <v>2</v>
      </c>
      <c r="BA102" s="132">
        <f>IF(AZ102=1,G102,0)</f>
        <v>0</v>
      </c>
      <c r="BB102" s="132">
        <f>IF(AZ102=2,G102,0)</f>
        <v>0</v>
      </c>
      <c r="BC102" s="132">
        <f>IF(AZ102=3,G102,0)</f>
        <v>0</v>
      </c>
      <c r="BD102" s="132">
        <f>IF(AZ102=4,G102,0)</f>
        <v>0</v>
      </c>
      <c r="BE102" s="132">
        <f>IF(AZ102=5,G102,0)</f>
        <v>0</v>
      </c>
      <c r="CA102" s="160">
        <v>1</v>
      </c>
      <c r="CB102" s="160">
        <v>7</v>
      </c>
      <c r="CZ102" s="132">
        <v>0</v>
      </c>
    </row>
    <row r="103" spans="1:104" x14ac:dyDescent="0.2">
      <c r="A103" s="154">
        <v>39</v>
      </c>
      <c r="B103" s="155" t="s">
        <v>214</v>
      </c>
      <c r="C103" s="156" t="s">
        <v>215</v>
      </c>
      <c r="D103" s="157" t="s">
        <v>96</v>
      </c>
      <c r="E103" s="158">
        <v>21</v>
      </c>
      <c r="F103" s="158"/>
      <c r="G103" s="159">
        <f>E103*F103</f>
        <v>0</v>
      </c>
      <c r="O103" s="153">
        <v>2</v>
      </c>
      <c r="AA103" s="132">
        <v>1</v>
      </c>
      <c r="AB103" s="132">
        <v>7</v>
      </c>
      <c r="AC103" s="132">
        <v>7</v>
      </c>
      <c r="AZ103" s="132">
        <v>2</v>
      </c>
      <c r="BA103" s="132">
        <f>IF(AZ103=1,G103,0)</f>
        <v>0</v>
      </c>
      <c r="BB103" s="132">
        <f>IF(AZ103=2,G103,0)</f>
        <v>0</v>
      </c>
      <c r="BC103" s="132">
        <f>IF(AZ103=3,G103,0)</f>
        <v>0</v>
      </c>
      <c r="BD103" s="132">
        <f>IF(AZ103=4,G103,0)</f>
        <v>0</v>
      </c>
      <c r="BE103" s="132">
        <f>IF(AZ103=5,G103,0)</f>
        <v>0</v>
      </c>
      <c r="CA103" s="160">
        <v>1</v>
      </c>
      <c r="CB103" s="160">
        <v>7</v>
      </c>
      <c r="CZ103" s="132">
        <v>0</v>
      </c>
    </row>
    <row r="104" spans="1:104" x14ac:dyDescent="0.2">
      <c r="A104" s="154">
        <v>40</v>
      </c>
      <c r="B104" s="155" t="s">
        <v>216</v>
      </c>
      <c r="C104" s="156" t="s">
        <v>217</v>
      </c>
      <c r="D104" s="157" t="s">
        <v>83</v>
      </c>
      <c r="E104" s="158">
        <v>5.2249999999999996</v>
      </c>
      <c r="F104" s="158"/>
      <c r="G104" s="159">
        <f>E104*F104</f>
        <v>0</v>
      </c>
      <c r="O104" s="153">
        <v>2</v>
      </c>
      <c r="AA104" s="132">
        <v>1</v>
      </c>
      <c r="AB104" s="132">
        <v>7</v>
      </c>
      <c r="AC104" s="132">
        <v>7</v>
      </c>
      <c r="AZ104" s="132">
        <v>2</v>
      </c>
      <c r="BA104" s="132">
        <f>IF(AZ104=1,G104,0)</f>
        <v>0</v>
      </c>
      <c r="BB104" s="132">
        <f>IF(AZ104=2,G104,0)</f>
        <v>0</v>
      </c>
      <c r="BC104" s="132">
        <f>IF(AZ104=3,G104,0)</f>
        <v>0</v>
      </c>
      <c r="BD104" s="132">
        <f>IF(AZ104=4,G104,0)</f>
        <v>0</v>
      </c>
      <c r="BE104" s="132">
        <f>IF(AZ104=5,G104,0)</f>
        <v>0</v>
      </c>
      <c r="CA104" s="160">
        <v>1</v>
      </c>
      <c r="CB104" s="160">
        <v>7</v>
      </c>
      <c r="CZ104" s="132">
        <v>2.90000000000123E-4</v>
      </c>
    </row>
    <row r="105" spans="1:104" x14ac:dyDescent="0.2">
      <c r="A105" s="161"/>
      <c r="B105" s="164"/>
      <c r="C105" s="213" t="s">
        <v>209</v>
      </c>
      <c r="D105" s="214"/>
      <c r="E105" s="165">
        <v>5.2249999999999996</v>
      </c>
      <c r="F105" s="166"/>
      <c r="G105" s="167"/>
      <c r="M105" s="163" t="s">
        <v>209</v>
      </c>
      <c r="O105" s="153"/>
    </row>
    <row r="106" spans="1:104" x14ac:dyDescent="0.2">
      <c r="A106" s="154">
        <v>41</v>
      </c>
      <c r="B106" s="155" t="s">
        <v>218</v>
      </c>
      <c r="C106" s="156" t="s">
        <v>219</v>
      </c>
      <c r="D106" s="157" t="s">
        <v>105</v>
      </c>
      <c r="E106" s="158">
        <v>1</v>
      </c>
      <c r="F106" s="158"/>
      <c r="G106" s="159">
        <f>E106*F106</f>
        <v>0</v>
      </c>
      <c r="O106" s="153">
        <v>2</v>
      </c>
      <c r="AA106" s="132">
        <v>12</v>
      </c>
      <c r="AB106" s="132">
        <v>0</v>
      </c>
      <c r="AC106" s="132">
        <v>1336</v>
      </c>
      <c r="AZ106" s="132">
        <v>2</v>
      </c>
      <c r="BA106" s="132">
        <f>IF(AZ106=1,G106,0)</f>
        <v>0</v>
      </c>
      <c r="BB106" s="132">
        <f>IF(AZ106=2,G106,0)</f>
        <v>0</v>
      </c>
      <c r="BC106" s="132">
        <f>IF(AZ106=3,G106,0)</f>
        <v>0</v>
      </c>
      <c r="BD106" s="132">
        <f>IF(AZ106=4,G106,0)</f>
        <v>0</v>
      </c>
      <c r="BE106" s="132">
        <f>IF(AZ106=5,G106,0)</f>
        <v>0</v>
      </c>
      <c r="CA106" s="160">
        <v>12</v>
      </c>
      <c r="CB106" s="160">
        <v>0</v>
      </c>
      <c r="CZ106" s="132">
        <v>0</v>
      </c>
    </row>
    <row r="107" spans="1:104" x14ac:dyDescent="0.2">
      <c r="A107" s="154">
        <v>42</v>
      </c>
      <c r="B107" s="155" t="s">
        <v>220</v>
      </c>
      <c r="C107" s="156" t="s">
        <v>221</v>
      </c>
      <c r="D107" s="157" t="s">
        <v>83</v>
      </c>
      <c r="E107" s="158">
        <v>5.7474999999999996</v>
      </c>
      <c r="F107" s="158"/>
      <c r="G107" s="159">
        <f>E107*F107</f>
        <v>0</v>
      </c>
      <c r="O107" s="153">
        <v>2</v>
      </c>
      <c r="AA107" s="132">
        <v>3</v>
      </c>
      <c r="AB107" s="132">
        <v>7</v>
      </c>
      <c r="AC107" s="132">
        <v>61191741</v>
      </c>
      <c r="AZ107" s="132">
        <v>2</v>
      </c>
      <c r="BA107" s="132">
        <f>IF(AZ107=1,G107,0)</f>
        <v>0</v>
      </c>
      <c r="BB107" s="132">
        <f>IF(AZ107=2,G107,0)</f>
        <v>0</v>
      </c>
      <c r="BC107" s="132">
        <f>IF(AZ107=3,G107,0)</f>
        <v>0</v>
      </c>
      <c r="BD107" s="132">
        <f>IF(AZ107=4,G107,0)</f>
        <v>0</v>
      </c>
      <c r="BE107" s="132">
        <f>IF(AZ107=5,G107,0)</f>
        <v>0</v>
      </c>
      <c r="CA107" s="160">
        <v>3</v>
      </c>
      <c r="CB107" s="160">
        <v>7</v>
      </c>
      <c r="CZ107" s="132">
        <v>1.2200000000007099E-2</v>
      </c>
    </row>
    <row r="108" spans="1:104" x14ac:dyDescent="0.2">
      <c r="A108" s="161"/>
      <c r="B108" s="164"/>
      <c r="C108" s="213" t="s">
        <v>222</v>
      </c>
      <c r="D108" s="214"/>
      <c r="E108" s="165">
        <v>5.7474999999999996</v>
      </c>
      <c r="F108" s="166"/>
      <c r="G108" s="167"/>
      <c r="M108" s="163" t="s">
        <v>222</v>
      </c>
      <c r="O108" s="153"/>
    </row>
    <row r="109" spans="1:104" x14ac:dyDescent="0.2">
      <c r="A109" s="154">
        <v>43</v>
      </c>
      <c r="B109" s="155" t="s">
        <v>223</v>
      </c>
      <c r="C109" s="156" t="s">
        <v>224</v>
      </c>
      <c r="D109" s="157" t="s">
        <v>120</v>
      </c>
      <c r="E109" s="158">
        <v>11.201234274002701</v>
      </c>
      <c r="F109" s="158"/>
      <c r="G109" s="159">
        <f>E109*F109</f>
        <v>0</v>
      </c>
      <c r="O109" s="153">
        <v>2</v>
      </c>
      <c r="AA109" s="132">
        <v>7</v>
      </c>
      <c r="AB109" s="132">
        <v>1001</v>
      </c>
      <c r="AC109" s="132">
        <v>5</v>
      </c>
      <c r="AZ109" s="132">
        <v>2</v>
      </c>
      <c r="BA109" s="132">
        <f>IF(AZ109=1,G109,0)</f>
        <v>0</v>
      </c>
      <c r="BB109" s="132">
        <f>IF(AZ109=2,G109,0)</f>
        <v>0</v>
      </c>
      <c r="BC109" s="132">
        <f>IF(AZ109=3,G109,0)</f>
        <v>0</v>
      </c>
      <c r="BD109" s="132">
        <f>IF(AZ109=4,G109,0)</f>
        <v>0</v>
      </c>
      <c r="BE109" s="132">
        <f>IF(AZ109=5,G109,0)</f>
        <v>0</v>
      </c>
      <c r="CA109" s="160">
        <v>7</v>
      </c>
      <c r="CB109" s="160">
        <v>1001</v>
      </c>
      <c r="CZ109" s="132">
        <v>0</v>
      </c>
    </row>
    <row r="110" spans="1:104" x14ac:dyDescent="0.2">
      <c r="A110" s="168"/>
      <c r="B110" s="169" t="s">
        <v>76</v>
      </c>
      <c r="C110" s="170" t="str">
        <f>CONCATENATE(B50," ",C50)</f>
        <v>762 Konstrukce tesařské</v>
      </c>
      <c r="D110" s="171"/>
      <c r="E110" s="172"/>
      <c r="F110" s="173"/>
      <c r="G110" s="174">
        <f>SUM(G50:G109)</f>
        <v>0</v>
      </c>
      <c r="O110" s="153">
        <v>4</v>
      </c>
      <c r="BA110" s="175">
        <f>SUM(BA50:BA109)</f>
        <v>0</v>
      </c>
      <c r="BB110" s="175">
        <f>SUM(BB50:BB109)</f>
        <v>0</v>
      </c>
      <c r="BC110" s="175">
        <f>SUM(BC50:BC109)</f>
        <v>0</v>
      </c>
      <c r="BD110" s="175">
        <f>SUM(BD50:BD109)</f>
        <v>0</v>
      </c>
      <c r="BE110" s="175">
        <f>SUM(BE50:BE109)</f>
        <v>0</v>
      </c>
    </row>
    <row r="111" spans="1:104" x14ac:dyDescent="0.2">
      <c r="A111" s="147" t="s">
        <v>73</v>
      </c>
      <c r="B111" s="148" t="s">
        <v>225</v>
      </c>
      <c r="C111" s="149" t="s">
        <v>226</v>
      </c>
      <c r="D111" s="150"/>
      <c r="E111" s="151"/>
      <c r="F111" s="151"/>
      <c r="G111" s="152"/>
      <c r="O111" s="153">
        <v>1</v>
      </c>
    </row>
    <row r="112" spans="1:104" x14ac:dyDescent="0.2">
      <c r="A112" s="154">
        <v>44</v>
      </c>
      <c r="B112" s="155" t="s">
        <v>227</v>
      </c>
      <c r="C112" s="156" t="s">
        <v>228</v>
      </c>
      <c r="D112" s="157" t="s">
        <v>139</v>
      </c>
      <c r="E112" s="158">
        <v>7</v>
      </c>
      <c r="F112" s="158"/>
      <c r="G112" s="159">
        <f>E112*F112</f>
        <v>0</v>
      </c>
      <c r="O112" s="153">
        <v>2</v>
      </c>
      <c r="AA112" s="132">
        <v>1</v>
      </c>
      <c r="AB112" s="132">
        <v>1</v>
      </c>
      <c r="AC112" s="132">
        <v>1</v>
      </c>
      <c r="AZ112" s="132">
        <v>2</v>
      </c>
      <c r="BA112" s="132">
        <f>IF(AZ112=1,G112,0)</f>
        <v>0</v>
      </c>
      <c r="BB112" s="132">
        <f>IF(AZ112=2,G112,0)</f>
        <v>0</v>
      </c>
      <c r="BC112" s="132">
        <f>IF(AZ112=3,G112,0)</f>
        <v>0</v>
      </c>
      <c r="BD112" s="132">
        <f>IF(AZ112=4,G112,0)</f>
        <v>0</v>
      </c>
      <c r="BE112" s="132">
        <f>IF(AZ112=5,G112,0)</f>
        <v>0</v>
      </c>
      <c r="CA112" s="160">
        <v>1</v>
      </c>
      <c r="CB112" s="160">
        <v>1</v>
      </c>
      <c r="CZ112" s="132">
        <v>1.0379999999997801E-2</v>
      </c>
    </row>
    <row r="113" spans="1:104" x14ac:dyDescent="0.2">
      <c r="A113" s="161"/>
      <c r="B113" s="164"/>
      <c r="C113" s="213" t="s">
        <v>229</v>
      </c>
      <c r="D113" s="214"/>
      <c r="E113" s="165">
        <v>7</v>
      </c>
      <c r="F113" s="166"/>
      <c r="G113" s="167"/>
      <c r="M113" s="163" t="s">
        <v>229</v>
      </c>
      <c r="O113" s="153"/>
    </row>
    <row r="114" spans="1:104" x14ac:dyDescent="0.2">
      <c r="A114" s="154">
        <v>45</v>
      </c>
      <c r="B114" s="155" t="s">
        <v>230</v>
      </c>
      <c r="C114" s="156" t="s">
        <v>231</v>
      </c>
      <c r="D114" s="157" t="s">
        <v>139</v>
      </c>
      <c r="E114" s="158">
        <v>1</v>
      </c>
      <c r="F114" s="158"/>
      <c r="G114" s="159">
        <f>E114*F114</f>
        <v>0</v>
      </c>
      <c r="O114" s="153">
        <v>2</v>
      </c>
      <c r="AA114" s="132">
        <v>1</v>
      </c>
      <c r="AB114" s="132">
        <v>7</v>
      </c>
      <c r="AC114" s="132">
        <v>7</v>
      </c>
      <c r="AZ114" s="132">
        <v>2</v>
      </c>
      <c r="BA114" s="132">
        <f>IF(AZ114=1,G114,0)</f>
        <v>0</v>
      </c>
      <c r="BB114" s="132">
        <f>IF(AZ114=2,G114,0)</f>
        <v>0</v>
      </c>
      <c r="BC114" s="132">
        <f>IF(AZ114=3,G114,0)</f>
        <v>0</v>
      </c>
      <c r="BD114" s="132">
        <f>IF(AZ114=4,G114,0)</f>
        <v>0</v>
      </c>
      <c r="BE114" s="132">
        <f>IF(AZ114=5,G114,0)</f>
        <v>0</v>
      </c>
      <c r="CA114" s="160">
        <v>1</v>
      </c>
      <c r="CB114" s="160">
        <v>7</v>
      </c>
      <c r="CZ114" s="132">
        <v>0</v>
      </c>
    </row>
    <row r="115" spans="1:104" x14ac:dyDescent="0.2">
      <c r="A115" s="161"/>
      <c r="B115" s="164"/>
      <c r="C115" s="213" t="s">
        <v>232</v>
      </c>
      <c r="D115" s="214"/>
      <c r="E115" s="165">
        <v>1</v>
      </c>
      <c r="F115" s="166"/>
      <c r="G115" s="167"/>
      <c r="M115" s="163" t="s">
        <v>232</v>
      </c>
      <c r="O115" s="153"/>
    </row>
    <row r="116" spans="1:104" x14ac:dyDescent="0.2">
      <c r="A116" s="154">
        <v>46</v>
      </c>
      <c r="B116" s="155" t="s">
        <v>233</v>
      </c>
      <c r="C116" s="156" t="s">
        <v>234</v>
      </c>
      <c r="D116" s="157" t="s">
        <v>139</v>
      </c>
      <c r="E116" s="158">
        <v>1</v>
      </c>
      <c r="F116" s="158"/>
      <c r="G116" s="159">
        <f>E116*F116</f>
        <v>0</v>
      </c>
      <c r="O116" s="153">
        <v>2</v>
      </c>
      <c r="AA116" s="132">
        <v>1</v>
      </c>
      <c r="AB116" s="132">
        <v>0</v>
      </c>
      <c r="AC116" s="132">
        <v>0</v>
      </c>
      <c r="AZ116" s="132">
        <v>2</v>
      </c>
      <c r="BA116" s="132">
        <f>IF(AZ116=1,G116,0)</f>
        <v>0</v>
      </c>
      <c r="BB116" s="132">
        <f>IF(AZ116=2,G116,0)</f>
        <v>0</v>
      </c>
      <c r="BC116" s="132">
        <f>IF(AZ116=3,G116,0)</f>
        <v>0</v>
      </c>
      <c r="BD116" s="132">
        <f>IF(AZ116=4,G116,0)</f>
        <v>0</v>
      </c>
      <c r="BE116" s="132">
        <f>IF(AZ116=5,G116,0)</f>
        <v>0</v>
      </c>
      <c r="CA116" s="160">
        <v>1</v>
      </c>
      <c r="CB116" s="160">
        <v>0</v>
      </c>
      <c r="CZ116" s="132">
        <v>0</v>
      </c>
    </row>
    <row r="117" spans="1:104" x14ac:dyDescent="0.2">
      <c r="A117" s="161"/>
      <c r="B117" s="164"/>
      <c r="C117" s="213" t="s">
        <v>235</v>
      </c>
      <c r="D117" s="214"/>
      <c r="E117" s="165">
        <v>1</v>
      </c>
      <c r="F117" s="166"/>
      <c r="G117" s="167"/>
      <c r="M117" s="163" t="s">
        <v>235</v>
      </c>
      <c r="O117" s="153"/>
    </row>
    <row r="118" spans="1:104" ht="22.5" x14ac:dyDescent="0.2">
      <c r="A118" s="154">
        <v>47</v>
      </c>
      <c r="B118" s="155" t="s">
        <v>436</v>
      </c>
      <c r="C118" s="156" t="s">
        <v>429</v>
      </c>
      <c r="D118" s="157" t="s">
        <v>83</v>
      </c>
      <c r="E118" s="158">
        <v>585.5</v>
      </c>
      <c r="F118" s="158"/>
      <c r="G118" s="159">
        <f>E118*F118</f>
        <v>0</v>
      </c>
      <c r="O118" s="153">
        <v>2</v>
      </c>
      <c r="AA118" s="132">
        <v>1</v>
      </c>
      <c r="AB118" s="132">
        <v>7</v>
      </c>
      <c r="AC118" s="132">
        <v>7</v>
      </c>
      <c r="AZ118" s="132">
        <v>2</v>
      </c>
      <c r="BA118" s="132">
        <f>IF(AZ118=1,G118,0)</f>
        <v>0</v>
      </c>
      <c r="BB118" s="132">
        <f>IF(AZ118=2,G118,0)</f>
        <v>0</v>
      </c>
      <c r="BC118" s="132">
        <f>IF(AZ118=3,G118,0)</f>
        <v>0</v>
      </c>
      <c r="BD118" s="132">
        <f>IF(AZ118=4,G118,0)</f>
        <v>0</v>
      </c>
      <c r="BE118" s="132">
        <f>IF(AZ118=5,G118,0)</f>
        <v>0</v>
      </c>
      <c r="CA118" s="160">
        <v>1</v>
      </c>
      <c r="CB118" s="160">
        <v>7</v>
      </c>
      <c r="CZ118" s="132">
        <v>1.9800000000003599E-2</v>
      </c>
    </row>
    <row r="119" spans="1:104" x14ac:dyDescent="0.2">
      <c r="A119" s="161"/>
      <c r="B119" s="164"/>
      <c r="C119" s="213" t="s">
        <v>236</v>
      </c>
      <c r="D119" s="214"/>
      <c r="E119" s="165">
        <v>585.5</v>
      </c>
      <c r="F119" s="166"/>
      <c r="G119" s="167"/>
      <c r="M119" s="163" t="s">
        <v>236</v>
      </c>
      <c r="O119" s="153"/>
    </row>
    <row r="120" spans="1:104" x14ac:dyDescent="0.2">
      <c r="A120" s="154">
        <v>48</v>
      </c>
      <c r="B120" s="155" t="s">
        <v>437</v>
      </c>
      <c r="C120" s="156" t="s">
        <v>430</v>
      </c>
      <c r="D120" s="157" t="s">
        <v>151</v>
      </c>
      <c r="E120" s="158">
        <v>22</v>
      </c>
      <c r="F120" s="158"/>
      <c r="G120" s="159">
        <f>E120*F120</f>
        <v>0</v>
      </c>
      <c r="O120" s="153">
        <v>2</v>
      </c>
      <c r="AA120" s="132">
        <v>1</v>
      </c>
      <c r="AB120" s="132">
        <v>7</v>
      </c>
      <c r="AC120" s="132">
        <v>7</v>
      </c>
      <c r="AZ120" s="132">
        <v>2</v>
      </c>
      <c r="BA120" s="132">
        <f>IF(AZ120=1,G120,0)</f>
        <v>0</v>
      </c>
      <c r="BB120" s="132">
        <f>IF(AZ120=2,G120,0)</f>
        <v>0</v>
      </c>
      <c r="BC120" s="132">
        <f>IF(AZ120=3,G120,0)</f>
        <v>0</v>
      </c>
      <c r="BD120" s="132">
        <f>IF(AZ120=4,G120,0)</f>
        <v>0</v>
      </c>
      <c r="BE120" s="132">
        <f>IF(AZ120=5,G120,0)</f>
        <v>0</v>
      </c>
      <c r="CA120" s="160">
        <v>1</v>
      </c>
      <c r="CB120" s="160">
        <v>7</v>
      </c>
      <c r="CZ120" s="132">
        <v>1.5900000000002E-3</v>
      </c>
    </row>
    <row r="121" spans="1:104" x14ac:dyDescent="0.2">
      <c r="A121" s="161"/>
      <c r="B121" s="164"/>
      <c r="C121" s="213" t="s">
        <v>237</v>
      </c>
      <c r="D121" s="214"/>
      <c r="E121" s="165">
        <v>22</v>
      </c>
      <c r="F121" s="166"/>
      <c r="G121" s="167"/>
      <c r="M121" s="163" t="s">
        <v>237</v>
      </c>
      <c r="O121" s="153"/>
    </row>
    <row r="122" spans="1:104" x14ac:dyDescent="0.2">
      <c r="A122" s="154">
        <v>49</v>
      </c>
      <c r="B122" s="155" t="s">
        <v>438</v>
      </c>
      <c r="C122" s="156" t="s">
        <v>431</v>
      </c>
      <c r="D122" s="157" t="s">
        <v>151</v>
      </c>
      <c r="E122" s="158">
        <v>31</v>
      </c>
      <c r="F122" s="158"/>
      <c r="G122" s="159">
        <f>E122*F122</f>
        <v>0</v>
      </c>
      <c r="O122" s="153">
        <v>2</v>
      </c>
      <c r="AA122" s="132">
        <v>1</v>
      </c>
      <c r="AB122" s="132">
        <v>7</v>
      </c>
      <c r="AC122" s="132">
        <v>7</v>
      </c>
      <c r="AZ122" s="132">
        <v>2</v>
      </c>
      <c r="BA122" s="132">
        <f>IF(AZ122=1,G122,0)</f>
        <v>0</v>
      </c>
      <c r="BB122" s="132">
        <f>IF(AZ122=2,G122,0)</f>
        <v>0</v>
      </c>
      <c r="BC122" s="132">
        <f>IF(AZ122=3,G122,0)</f>
        <v>0</v>
      </c>
      <c r="BD122" s="132">
        <f>IF(AZ122=4,G122,0)</f>
        <v>0</v>
      </c>
      <c r="BE122" s="132">
        <f>IF(AZ122=5,G122,0)</f>
        <v>0</v>
      </c>
      <c r="CA122" s="160">
        <v>1</v>
      </c>
      <c r="CB122" s="160">
        <v>7</v>
      </c>
      <c r="CZ122" s="132">
        <v>3.11999999999912E-3</v>
      </c>
    </row>
    <row r="123" spans="1:104" x14ac:dyDescent="0.2">
      <c r="A123" s="161"/>
      <c r="B123" s="164"/>
      <c r="C123" s="213" t="s">
        <v>238</v>
      </c>
      <c r="D123" s="214"/>
      <c r="E123" s="165">
        <v>31</v>
      </c>
      <c r="F123" s="166"/>
      <c r="G123" s="167"/>
      <c r="M123" s="163" t="s">
        <v>238</v>
      </c>
      <c r="O123" s="153"/>
    </row>
    <row r="124" spans="1:104" x14ac:dyDescent="0.2">
      <c r="A124" s="154">
        <v>50</v>
      </c>
      <c r="B124" s="155" t="s">
        <v>239</v>
      </c>
      <c r="C124" s="156" t="s">
        <v>432</v>
      </c>
      <c r="D124" s="157" t="s">
        <v>151</v>
      </c>
      <c r="E124" s="158">
        <v>112</v>
      </c>
      <c r="F124" s="158"/>
      <c r="G124" s="159">
        <f>E124*F124</f>
        <v>0</v>
      </c>
      <c r="O124" s="153">
        <v>2</v>
      </c>
      <c r="AA124" s="132">
        <v>1</v>
      </c>
      <c r="AB124" s="132">
        <v>7</v>
      </c>
      <c r="AC124" s="132">
        <v>7</v>
      </c>
      <c r="AZ124" s="132">
        <v>2</v>
      </c>
      <c r="BA124" s="132">
        <f>IF(AZ124=1,G124,0)</f>
        <v>0</v>
      </c>
      <c r="BB124" s="132">
        <f>IF(AZ124=2,G124,0)</f>
        <v>0</v>
      </c>
      <c r="BC124" s="132">
        <f>IF(AZ124=3,G124,0)</f>
        <v>0</v>
      </c>
      <c r="BD124" s="132">
        <f>IF(AZ124=4,G124,0)</f>
        <v>0</v>
      </c>
      <c r="BE124" s="132">
        <f>IF(AZ124=5,G124,0)</f>
        <v>0</v>
      </c>
      <c r="CA124" s="160">
        <v>1</v>
      </c>
      <c r="CB124" s="160">
        <v>7</v>
      </c>
      <c r="CZ124" s="132">
        <v>3.00000000000022E-5</v>
      </c>
    </row>
    <row r="125" spans="1:104" x14ac:dyDescent="0.2">
      <c r="A125" s="161"/>
      <c r="B125" s="164"/>
      <c r="C125" s="213" t="s">
        <v>240</v>
      </c>
      <c r="D125" s="214"/>
      <c r="E125" s="165">
        <v>112</v>
      </c>
      <c r="F125" s="166"/>
      <c r="G125" s="167"/>
      <c r="M125" s="163" t="s">
        <v>240</v>
      </c>
      <c r="O125" s="153"/>
    </row>
    <row r="126" spans="1:104" x14ac:dyDescent="0.2">
      <c r="A126" s="154">
        <v>51</v>
      </c>
      <c r="B126" s="155" t="s">
        <v>241</v>
      </c>
      <c r="C126" s="156" t="s">
        <v>242</v>
      </c>
      <c r="D126" s="157" t="s">
        <v>151</v>
      </c>
      <c r="E126" s="158">
        <v>60</v>
      </c>
      <c r="F126" s="158"/>
      <c r="G126" s="159">
        <f>E126*F126</f>
        <v>0</v>
      </c>
      <c r="O126" s="153">
        <v>2</v>
      </c>
      <c r="AA126" s="132">
        <v>1</v>
      </c>
      <c r="AB126" s="132">
        <v>7</v>
      </c>
      <c r="AC126" s="132">
        <v>7</v>
      </c>
      <c r="AZ126" s="132">
        <v>2</v>
      </c>
      <c r="BA126" s="132">
        <f>IF(AZ126=1,G126,0)</f>
        <v>0</v>
      </c>
      <c r="BB126" s="132">
        <f>IF(AZ126=2,G126,0)</f>
        <v>0</v>
      </c>
      <c r="BC126" s="132">
        <f>IF(AZ126=3,G126,0)</f>
        <v>0</v>
      </c>
      <c r="BD126" s="132">
        <f>IF(AZ126=4,G126,0)</f>
        <v>0</v>
      </c>
      <c r="BE126" s="132">
        <f>IF(AZ126=5,G126,0)</f>
        <v>0</v>
      </c>
      <c r="CA126" s="160">
        <v>1</v>
      </c>
      <c r="CB126" s="160">
        <v>7</v>
      </c>
      <c r="CZ126" s="132">
        <v>3.9999999999984499E-5</v>
      </c>
    </row>
    <row r="127" spans="1:104" x14ac:dyDescent="0.2">
      <c r="A127" s="161"/>
      <c r="B127" s="164"/>
      <c r="C127" s="213" t="s">
        <v>243</v>
      </c>
      <c r="D127" s="214"/>
      <c r="E127" s="165">
        <v>60</v>
      </c>
      <c r="F127" s="166"/>
      <c r="G127" s="167"/>
      <c r="M127" s="163" t="s">
        <v>243</v>
      </c>
      <c r="O127" s="153"/>
    </row>
    <row r="128" spans="1:104" x14ac:dyDescent="0.2">
      <c r="A128" s="154">
        <v>52</v>
      </c>
      <c r="B128" s="155" t="s">
        <v>244</v>
      </c>
      <c r="C128" s="156" t="s">
        <v>245</v>
      </c>
      <c r="D128" s="157" t="s">
        <v>139</v>
      </c>
      <c r="E128" s="158">
        <v>51</v>
      </c>
      <c r="F128" s="158"/>
      <c r="G128" s="159">
        <f>E128*F128</f>
        <v>0</v>
      </c>
      <c r="O128" s="153">
        <v>2</v>
      </c>
      <c r="AA128" s="132">
        <v>1</v>
      </c>
      <c r="AB128" s="132">
        <v>7</v>
      </c>
      <c r="AC128" s="132">
        <v>7</v>
      </c>
      <c r="AZ128" s="132">
        <v>2</v>
      </c>
      <c r="BA128" s="132">
        <f>IF(AZ128=1,G128,0)</f>
        <v>0</v>
      </c>
      <c r="BB128" s="132">
        <f>IF(AZ128=2,G128,0)</f>
        <v>0</v>
      </c>
      <c r="BC128" s="132">
        <f>IF(AZ128=3,G128,0)</f>
        <v>0</v>
      </c>
      <c r="BD128" s="132">
        <f>IF(AZ128=4,G128,0)</f>
        <v>0</v>
      </c>
      <c r="BE128" s="132">
        <f>IF(AZ128=5,G128,0)</f>
        <v>0</v>
      </c>
      <c r="CA128" s="160">
        <v>1</v>
      </c>
      <c r="CB128" s="160">
        <v>7</v>
      </c>
      <c r="CZ128" s="132">
        <v>6.0000000000004501E-5</v>
      </c>
    </row>
    <row r="129" spans="1:104" x14ac:dyDescent="0.2">
      <c r="A129" s="161"/>
      <c r="B129" s="164"/>
      <c r="C129" s="213" t="s">
        <v>246</v>
      </c>
      <c r="D129" s="214"/>
      <c r="E129" s="165">
        <v>51</v>
      </c>
      <c r="F129" s="166"/>
      <c r="G129" s="167"/>
      <c r="M129" s="163" t="s">
        <v>246</v>
      </c>
      <c r="O129" s="153"/>
    </row>
    <row r="130" spans="1:104" x14ac:dyDescent="0.2">
      <c r="A130" s="154">
        <v>53</v>
      </c>
      <c r="B130" s="155" t="s">
        <v>247</v>
      </c>
      <c r="C130" s="156" t="s">
        <v>248</v>
      </c>
      <c r="D130" s="157" t="s">
        <v>139</v>
      </c>
      <c r="E130" s="158">
        <v>2</v>
      </c>
      <c r="F130" s="158"/>
      <c r="G130" s="159">
        <f>E130*F130</f>
        <v>0</v>
      </c>
      <c r="O130" s="153">
        <v>2</v>
      </c>
      <c r="AA130" s="132">
        <v>1</v>
      </c>
      <c r="AB130" s="132">
        <v>7</v>
      </c>
      <c r="AC130" s="132">
        <v>7</v>
      </c>
      <c r="AZ130" s="132">
        <v>2</v>
      </c>
      <c r="BA130" s="132">
        <f>IF(AZ130=1,G130,0)</f>
        <v>0</v>
      </c>
      <c r="BB130" s="132">
        <f>IF(AZ130=2,G130,0)</f>
        <v>0</v>
      </c>
      <c r="BC130" s="132">
        <f>IF(AZ130=3,G130,0)</f>
        <v>0</v>
      </c>
      <c r="BD130" s="132">
        <f>IF(AZ130=4,G130,0)</f>
        <v>0</v>
      </c>
      <c r="BE130" s="132">
        <f>IF(AZ130=5,G130,0)</f>
        <v>0</v>
      </c>
      <c r="CA130" s="160">
        <v>1</v>
      </c>
      <c r="CB130" s="160">
        <v>7</v>
      </c>
      <c r="CZ130" s="132">
        <v>3.9999999999984499E-5</v>
      </c>
    </row>
    <row r="131" spans="1:104" x14ac:dyDescent="0.2">
      <c r="A131" s="161"/>
      <c r="B131" s="164"/>
      <c r="C131" s="213" t="s">
        <v>249</v>
      </c>
      <c r="D131" s="214"/>
      <c r="E131" s="165">
        <v>2</v>
      </c>
      <c r="F131" s="166"/>
      <c r="G131" s="167"/>
      <c r="M131" s="163" t="s">
        <v>249</v>
      </c>
      <c r="O131" s="153"/>
    </row>
    <row r="132" spans="1:104" x14ac:dyDescent="0.2">
      <c r="A132" s="154">
        <v>54</v>
      </c>
      <c r="B132" s="155" t="s">
        <v>250</v>
      </c>
      <c r="C132" s="156" t="s">
        <v>251</v>
      </c>
      <c r="D132" s="157" t="s">
        <v>139</v>
      </c>
      <c r="E132" s="158">
        <v>4</v>
      </c>
      <c r="F132" s="158"/>
      <c r="G132" s="159">
        <f>E132*F132</f>
        <v>0</v>
      </c>
      <c r="O132" s="153">
        <v>2</v>
      </c>
      <c r="AA132" s="132">
        <v>1</v>
      </c>
      <c r="AB132" s="132">
        <v>7</v>
      </c>
      <c r="AC132" s="132">
        <v>7</v>
      </c>
      <c r="AZ132" s="132">
        <v>2</v>
      </c>
      <c r="BA132" s="132">
        <f>IF(AZ132=1,G132,0)</f>
        <v>0</v>
      </c>
      <c r="BB132" s="132">
        <f>IF(AZ132=2,G132,0)</f>
        <v>0</v>
      </c>
      <c r="BC132" s="132">
        <f>IF(AZ132=3,G132,0)</f>
        <v>0</v>
      </c>
      <c r="BD132" s="132">
        <f>IF(AZ132=4,G132,0)</f>
        <v>0</v>
      </c>
      <c r="BE132" s="132">
        <f>IF(AZ132=5,G132,0)</f>
        <v>0</v>
      </c>
      <c r="CA132" s="160">
        <v>1</v>
      </c>
      <c r="CB132" s="160">
        <v>7</v>
      </c>
      <c r="CZ132" s="132">
        <v>1.9999999999992199E-5</v>
      </c>
    </row>
    <row r="133" spans="1:104" x14ac:dyDescent="0.2">
      <c r="A133" s="161"/>
      <c r="B133" s="164"/>
      <c r="C133" s="213" t="s">
        <v>252</v>
      </c>
      <c r="D133" s="214"/>
      <c r="E133" s="165">
        <v>4</v>
      </c>
      <c r="F133" s="166"/>
      <c r="G133" s="167"/>
      <c r="M133" s="163" t="s">
        <v>252</v>
      </c>
      <c r="O133" s="153"/>
    </row>
    <row r="134" spans="1:104" x14ac:dyDescent="0.2">
      <c r="A134" s="154">
        <v>55</v>
      </c>
      <c r="B134" s="155" t="s">
        <v>253</v>
      </c>
      <c r="C134" s="156" t="s">
        <v>254</v>
      </c>
      <c r="D134" s="157" t="s">
        <v>139</v>
      </c>
      <c r="E134" s="158">
        <v>4</v>
      </c>
      <c r="F134" s="158"/>
      <c r="G134" s="159">
        <f>E134*F134</f>
        <v>0</v>
      </c>
      <c r="O134" s="153">
        <v>2</v>
      </c>
      <c r="AA134" s="132">
        <v>1</v>
      </c>
      <c r="AB134" s="132">
        <v>7</v>
      </c>
      <c r="AC134" s="132">
        <v>7</v>
      </c>
      <c r="AZ134" s="132">
        <v>2</v>
      </c>
      <c r="BA134" s="132">
        <f>IF(AZ134=1,G134,0)</f>
        <v>0</v>
      </c>
      <c r="BB134" s="132">
        <f>IF(AZ134=2,G134,0)</f>
        <v>0</v>
      </c>
      <c r="BC134" s="132">
        <f>IF(AZ134=3,G134,0)</f>
        <v>0</v>
      </c>
      <c r="BD134" s="132">
        <f>IF(AZ134=4,G134,0)</f>
        <v>0</v>
      </c>
      <c r="BE134" s="132">
        <f>IF(AZ134=5,G134,0)</f>
        <v>0</v>
      </c>
      <c r="CA134" s="160">
        <v>1</v>
      </c>
      <c r="CB134" s="160">
        <v>7</v>
      </c>
      <c r="CZ134" s="132">
        <v>1.83E-3</v>
      </c>
    </row>
    <row r="135" spans="1:104" x14ac:dyDescent="0.2">
      <c r="A135" s="161"/>
      <c r="B135" s="164"/>
      <c r="C135" s="213" t="s">
        <v>252</v>
      </c>
      <c r="D135" s="214"/>
      <c r="E135" s="165">
        <v>4</v>
      </c>
      <c r="F135" s="166"/>
      <c r="G135" s="167"/>
      <c r="M135" s="163" t="s">
        <v>252</v>
      </c>
      <c r="O135" s="153"/>
    </row>
    <row r="136" spans="1:104" x14ac:dyDescent="0.2">
      <c r="A136" s="154">
        <v>56</v>
      </c>
      <c r="B136" s="155" t="s">
        <v>439</v>
      </c>
      <c r="C136" s="156" t="s">
        <v>433</v>
      </c>
      <c r="D136" s="157" t="s">
        <v>151</v>
      </c>
      <c r="E136" s="158">
        <v>9</v>
      </c>
      <c r="F136" s="158"/>
      <c r="G136" s="159">
        <f>E136*F136</f>
        <v>0</v>
      </c>
      <c r="O136" s="153">
        <v>2</v>
      </c>
      <c r="AA136" s="132">
        <v>1</v>
      </c>
      <c r="AB136" s="132">
        <v>7</v>
      </c>
      <c r="AC136" s="132">
        <v>7</v>
      </c>
      <c r="AZ136" s="132">
        <v>2</v>
      </c>
      <c r="BA136" s="132">
        <f>IF(AZ136=1,G136,0)</f>
        <v>0</v>
      </c>
      <c r="BB136" s="132">
        <f>IF(AZ136=2,G136,0)</f>
        <v>0</v>
      </c>
      <c r="BC136" s="132">
        <f>IF(AZ136=3,G136,0)</f>
        <v>0</v>
      </c>
      <c r="BD136" s="132">
        <f>IF(AZ136=4,G136,0)</f>
        <v>0</v>
      </c>
      <c r="BE136" s="132">
        <f>IF(AZ136=5,G136,0)</f>
        <v>0</v>
      </c>
      <c r="CA136" s="160">
        <v>1</v>
      </c>
      <c r="CB136" s="160">
        <v>7</v>
      </c>
      <c r="CZ136" s="132">
        <v>4.2400000000029098E-3</v>
      </c>
    </row>
    <row r="137" spans="1:104" x14ac:dyDescent="0.2">
      <c r="A137" s="161"/>
      <c r="B137" s="164"/>
      <c r="C137" s="213" t="s">
        <v>255</v>
      </c>
      <c r="D137" s="214"/>
      <c r="E137" s="165">
        <v>9</v>
      </c>
      <c r="F137" s="166"/>
      <c r="G137" s="167"/>
      <c r="M137" s="163" t="s">
        <v>255</v>
      </c>
      <c r="O137" s="153"/>
    </row>
    <row r="138" spans="1:104" x14ac:dyDescent="0.2">
      <c r="A138" s="154">
        <v>57</v>
      </c>
      <c r="B138" s="155" t="s">
        <v>440</v>
      </c>
      <c r="C138" s="156" t="s">
        <v>434</v>
      </c>
      <c r="D138" s="157" t="s">
        <v>151</v>
      </c>
      <c r="E138" s="158">
        <v>8</v>
      </c>
      <c r="F138" s="158"/>
      <c r="G138" s="159">
        <f>E138*F138</f>
        <v>0</v>
      </c>
      <c r="O138" s="153">
        <v>2</v>
      </c>
      <c r="AA138" s="132">
        <v>1</v>
      </c>
      <c r="AB138" s="132">
        <v>7</v>
      </c>
      <c r="AC138" s="132">
        <v>7</v>
      </c>
      <c r="AZ138" s="132">
        <v>2</v>
      </c>
      <c r="BA138" s="132">
        <f>IF(AZ138=1,G138,0)</f>
        <v>0</v>
      </c>
      <c r="BB138" s="132">
        <f>IF(AZ138=2,G138,0)</f>
        <v>0</v>
      </c>
      <c r="BC138" s="132">
        <f>IF(AZ138=3,G138,0)</f>
        <v>0</v>
      </c>
      <c r="BD138" s="132">
        <f>IF(AZ138=4,G138,0)</f>
        <v>0</v>
      </c>
      <c r="BE138" s="132">
        <f>IF(AZ138=5,G138,0)</f>
        <v>0</v>
      </c>
      <c r="CA138" s="160">
        <v>1</v>
      </c>
      <c r="CB138" s="160">
        <v>7</v>
      </c>
      <c r="CZ138" s="132">
        <v>3.0999999999998802E-3</v>
      </c>
    </row>
    <row r="139" spans="1:104" x14ac:dyDescent="0.2">
      <c r="A139" s="161"/>
      <c r="B139" s="164"/>
      <c r="C139" s="213" t="s">
        <v>256</v>
      </c>
      <c r="D139" s="214"/>
      <c r="E139" s="165">
        <v>8</v>
      </c>
      <c r="F139" s="166"/>
      <c r="G139" s="167"/>
      <c r="M139" s="163" t="s">
        <v>256</v>
      </c>
      <c r="O139" s="153"/>
    </row>
    <row r="140" spans="1:104" x14ac:dyDescent="0.2">
      <c r="A140" s="154">
        <v>58</v>
      </c>
      <c r="B140" s="155" t="s">
        <v>257</v>
      </c>
      <c r="C140" s="156" t="s">
        <v>258</v>
      </c>
      <c r="D140" s="157" t="s">
        <v>83</v>
      </c>
      <c r="E140" s="158">
        <v>13.5</v>
      </c>
      <c r="F140" s="158"/>
      <c r="G140" s="159">
        <f>E140*F140</f>
        <v>0</v>
      </c>
      <c r="O140" s="153">
        <v>2</v>
      </c>
      <c r="AA140" s="132">
        <v>1</v>
      </c>
      <c r="AB140" s="132">
        <v>7</v>
      </c>
      <c r="AC140" s="132">
        <v>7</v>
      </c>
      <c r="AZ140" s="132">
        <v>2</v>
      </c>
      <c r="BA140" s="132">
        <f>IF(AZ140=1,G140,0)</f>
        <v>0</v>
      </c>
      <c r="BB140" s="132">
        <f>IF(AZ140=2,G140,0)</f>
        <v>0</v>
      </c>
      <c r="BC140" s="132">
        <f>IF(AZ140=3,G140,0)</f>
        <v>0</v>
      </c>
      <c r="BD140" s="132">
        <f>IF(AZ140=4,G140,0)</f>
        <v>0</v>
      </c>
      <c r="BE140" s="132">
        <f>IF(AZ140=5,G140,0)</f>
        <v>0</v>
      </c>
      <c r="CA140" s="160">
        <v>1</v>
      </c>
      <c r="CB140" s="160">
        <v>7</v>
      </c>
      <c r="CZ140" s="132">
        <v>0</v>
      </c>
    </row>
    <row r="141" spans="1:104" x14ac:dyDescent="0.2">
      <c r="A141" s="161"/>
      <c r="B141" s="164"/>
      <c r="C141" s="213" t="s">
        <v>259</v>
      </c>
      <c r="D141" s="214"/>
      <c r="E141" s="165">
        <v>2.5</v>
      </c>
      <c r="F141" s="166"/>
      <c r="G141" s="167"/>
      <c r="M141" s="163" t="s">
        <v>259</v>
      </c>
      <c r="O141" s="153"/>
    </row>
    <row r="142" spans="1:104" x14ac:dyDescent="0.2">
      <c r="A142" s="161"/>
      <c r="B142" s="164"/>
      <c r="C142" s="213" t="s">
        <v>260</v>
      </c>
      <c r="D142" s="214"/>
      <c r="E142" s="165">
        <v>11</v>
      </c>
      <c r="F142" s="166"/>
      <c r="G142" s="167"/>
      <c r="M142" s="163" t="s">
        <v>260</v>
      </c>
      <c r="O142" s="153"/>
    </row>
    <row r="143" spans="1:104" x14ac:dyDescent="0.2">
      <c r="A143" s="154">
        <v>59</v>
      </c>
      <c r="B143" s="155" t="s">
        <v>261</v>
      </c>
      <c r="C143" s="156" t="s">
        <v>262</v>
      </c>
      <c r="D143" s="157" t="s">
        <v>151</v>
      </c>
      <c r="E143" s="158">
        <v>22</v>
      </c>
      <c r="F143" s="158"/>
      <c r="G143" s="159">
        <f t="shared" ref="G143:G148" si="0">E143*F143</f>
        <v>0</v>
      </c>
      <c r="O143" s="153">
        <v>2</v>
      </c>
      <c r="AA143" s="132">
        <v>1</v>
      </c>
      <c r="AB143" s="132">
        <v>7</v>
      </c>
      <c r="AC143" s="132">
        <v>7</v>
      </c>
      <c r="AZ143" s="132">
        <v>2</v>
      </c>
      <c r="BA143" s="132">
        <f t="shared" ref="BA143:BA148" si="1">IF(AZ143=1,G143,0)</f>
        <v>0</v>
      </c>
      <c r="BB143" s="132">
        <f t="shared" ref="BB143:BB148" si="2">IF(AZ143=2,G143,0)</f>
        <v>0</v>
      </c>
      <c r="BC143" s="132">
        <f t="shared" ref="BC143:BC148" si="3">IF(AZ143=3,G143,0)</f>
        <v>0</v>
      </c>
      <c r="BD143" s="132">
        <f t="shared" ref="BD143:BD148" si="4">IF(AZ143=4,G143,0)</f>
        <v>0</v>
      </c>
      <c r="BE143" s="132">
        <f t="shared" ref="BE143:BE148" si="5">IF(AZ143=5,G143,0)</f>
        <v>0</v>
      </c>
      <c r="CA143" s="160">
        <v>1</v>
      </c>
      <c r="CB143" s="160">
        <v>7</v>
      </c>
      <c r="CZ143" s="132">
        <v>0</v>
      </c>
    </row>
    <row r="144" spans="1:104" x14ac:dyDescent="0.2">
      <c r="A144" s="154">
        <v>60</v>
      </c>
      <c r="B144" s="155" t="s">
        <v>263</v>
      </c>
      <c r="C144" s="156" t="s">
        <v>264</v>
      </c>
      <c r="D144" s="157" t="s">
        <v>151</v>
      </c>
      <c r="E144" s="158">
        <v>31</v>
      </c>
      <c r="F144" s="158"/>
      <c r="G144" s="159">
        <f t="shared" si="0"/>
        <v>0</v>
      </c>
      <c r="O144" s="153">
        <v>2</v>
      </c>
      <c r="AA144" s="132">
        <v>1</v>
      </c>
      <c r="AB144" s="132">
        <v>7</v>
      </c>
      <c r="AC144" s="132">
        <v>7</v>
      </c>
      <c r="AZ144" s="132">
        <v>2</v>
      </c>
      <c r="BA144" s="132">
        <f t="shared" si="1"/>
        <v>0</v>
      </c>
      <c r="BB144" s="132">
        <f t="shared" si="2"/>
        <v>0</v>
      </c>
      <c r="BC144" s="132">
        <f t="shared" si="3"/>
        <v>0</v>
      </c>
      <c r="BD144" s="132">
        <f t="shared" si="4"/>
        <v>0</v>
      </c>
      <c r="BE144" s="132">
        <f t="shared" si="5"/>
        <v>0</v>
      </c>
      <c r="CA144" s="160">
        <v>1</v>
      </c>
      <c r="CB144" s="160">
        <v>7</v>
      </c>
      <c r="CZ144" s="132">
        <v>0</v>
      </c>
    </row>
    <row r="145" spans="1:104" x14ac:dyDescent="0.2">
      <c r="A145" s="154">
        <v>61</v>
      </c>
      <c r="B145" s="155" t="s">
        <v>265</v>
      </c>
      <c r="C145" s="156" t="s">
        <v>266</v>
      </c>
      <c r="D145" s="157" t="s">
        <v>139</v>
      </c>
      <c r="E145" s="158">
        <v>51</v>
      </c>
      <c r="F145" s="158"/>
      <c r="G145" s="159">
        <f t="shared" si="0"/>
        <v>0</v>
      </c>
      <c r="O145" s="153">
        <v>2</v>
      </c>
      <c r="AA145" s="132">
        <v>1</v>
      </c>
      <c r="AB145" s="132">
        <v>7</v>
      </c>
      <c r="AC145" s="132">
        <v>7</v>
      </c>
      <c r="AZ145" s="132">
        <v>2</v>
      </c>
      <c r="BA145" s="132">
        <f t="shared" si="1"/>
        <v>0</v>
      </c>
      <c r="BB145" s="132">
        <f t="shared" si="2"/>
        <v>0</v>
      </c>
      <c r="BC145" s="132">
        <f t="shared" si="3"/>
        <v>0</v>
      </c>
      <c r="BD145" s="132">
        <f t="shared" si="4"/>
        <v>0</v>
      </c>
      <c r="BE145" s="132">
        <f t="shared" si="5"/>
        <v>0</v>
      </c>
      <c r="CA145" s="160">
        <v>1</v>
      </c>
      <c r="CB145" s="160">
        <v>7</v>
      </c>
      <c r="CZ145" s="132">
        <v>0</v>
      </c>
    </row>
    <row r="146" spans="1:104" x14ac:dyDescent="0.2">
      <c r="A146" s="154">
        <v>62</v>
      </c>
      <c r="B146" s="155" t="s">
        <v>267</v>
      </c>
      <c r="C146" s="156" t="s">
        <v>268</v>
      </c>
      <c r="D146" s="157" t="s">
        <v>151</v>
      </c>
      <c r="E146" s="158">
        <v>60</v>
      </c>
      <c r="F146" s="158"/>
      <c r="G146" s="159">
        <f t="shared" si="0"/>
        <v>0</v>
      </c>
      <c r="O146" s="153">
        <v>2</v>
      </c>
      <c r="AA146" s="132">
        <v>1</v>
      </c>
      <c r="AB146" s="132">
        <v>7</v>
      </c>
      <c r="AC146" s="132">
        <v>7</v>
      </c>
      <c r="AZ146" s="132">
        <v>2</v>
      </c>
      <c r="BA146" s="132">
        <f t="shared" si="1"/>
        <v>0</v>
      </c>
      <c r="BB146" s="132">
        <f t="shared" si="2"/>
        <v>0</v>
      </c>
      <c r="BC146" s="132">
        <f t="shared" si="3"/>
        <v>0</v>
      </c>
      <c r="BD146" s="132">
        <f t="shared" si="4"/>
        <v>0</v>
      </c>
      <c r="BE146" s="132">
        <f t="shared" si="5"/>
        <v>0</v>
      </c>
      <c r="CA146" s="160">
        <v>1</v>
      </c>
      <c r="CB146" s="160">
        <v>7</v>
      </c>
      <c r="CZ146" s="132">
        <v>0</v>
      </c>
    </row>
    <row r="147" spans="1:104" x14ac:dyDescent="0.2">
      <c r="A147" s="154">
        <v>63</v>
      </c>
      <c r="B147" s="155" t="s">
        <v>269</v>
      </c>
      <c r="C147" s="156" t="s">
        <v>270</v>
      </c>
      <c r="D147" s="157" t="s">
        <v>139</v>
      </c>
      <c r="E147" s="158">
        <v>3</v>
      </c>
      <c r="F147" s="158"/>
      <c r="G147" s="159">
        <f t="shared" si="0"/>
        <v>0</v>
      </c>
      <c r="O147" s="153">
        <v>2</v>
      </c>
      <c r="AA147" s="132">
        <v>1</v>
      </c>
      <c r="AB147" s="132">
        <v>7</v>
      </c>
      <c r="AC147" s="132">
        <v>7</v>
      </c>
      <c r="AZ147" s="132">
        <v>2</v>
      </c>
      <c r="BA147" s="132">
        <f t="shared" si="1"/>
        <v>0</v>
      </c>
      <c r="BB147" s="132">
        <f t="shared" si="2"/>
        <v>0</v>
      </c>
      <c r="BC147" s="132">
        <f t="shared" si="3"/>
        <v>0</v>
      </c>
      <c r="BD147" s="132">
        <f t="shared" si="4"/>
        <v>0</v>
      </c>
      <c r="BE147" s="132">
        <f t="shared" si="5"/>
        <v>0</v>
      </c>
      <c r="CA147" s="160">
        <v>1</v>
      </c>
      <c r="CB147" s="160">
        <v>7</v>
      </c>
      <c r="CZ147" s="132">
        <v>0</v>
      </c>
    </row>
    <row r="148" spans="1:104" x14ac:dyDescent="0.2">
      <c r="A148" s="154">
        <v>64</v>
      </c>
      <c r="B148" s="155" t="s">
        <v>271</v>
      </c>
      <c r="C148" s="156" t="s">
        <v>272</v>
      </c>
      <c r="D148" s="157" t="s">
        <v>151</v>
      </c>
      <c r="E148" s="158">
        <v>9</v>
      </c>
      <c r="F148" s="158"/>
      <c r="G148" s="159">
        <f t="shared" si="0"/>
        <v>0</v>
      </c>
      <c r="O148" s="153">
        <v>2</v>
      </c>
      <c r="AA148" s="132">
        <v>1</v>
      </c>
      <c r="AB148" s="132">
        <v>7</v>
      </c>
      <c r="AC148" s="132">
        <v>7</v>
      </c>
      <c r="AZ148" s="132">
        <v>2</v>
      </c>
      <c r="BA148" s="132">
        <f t="shared" si="1"/>
        <v>0</v>
      </c>
      <c r="BB148" s="132">
        <f t="shared" si="2"/>
        <v>0</v>
      </c>
      <c r="BC148" s="132">
        <f t="shared" si="3"/>
        <v>0</v>
      </c>
      <c r="BD148" s="132">
        <f t="shared" si="4"/>
        <v>0</v>
      </c>
      <c r="BE148" s="132">
        <f t="shared" si="5"/>
        <v>0</v>
      </c>
      <c r="CA148" s="160">
        <v>1</v>
      </c>
      <c r="CB148" s="160">
        <v>7</v>
      </c>
      <c r="CZ148" s="132">
        <v>0</v>
      </c>
    </row>
    <row r="149" spans="1:104" x14ac:dyDescent="0.2">
      <c r="A149" s="161"/>
      <c r="B149" s="164"/>
      <c r="C149" s="213" t="s">
        <v>255</v>
      </c>
      <c r="D149" s="214"/>
      <c r="E149" s="165">
        <v>9</v>
      </c>
      <c r="F149" s="166"/>
      <c r="G149" s="167"/>
      <c r="M149" s="163" t="s">
        <v>255</v>
      </c>
      <c r="O149" s="153"/>
    </row>
    <row r="150" spans="1:104" x14ac:dyDescent="0.2">
      <c r="A150" s="154">
        <v>65</v>
      </c>
      <c r="B150" s="155" t="s">
        <v>273</v>
      </c>
      <c r="C150" s="156" t="s">
        <v>274</v>
      </c>
      <c r="D150" s="157" t="s">
        <v>151</v>
      </c>
      <c r="E150" s="158">
        <v>8</v>
      </c>
      <c r="F150" s="158"/>
      <c r="G150" s="159">
        <f>E150*F150</f>
        <v>0</v>
      </c>
      <c r="O150" s="153">
        <v>2</v>
      </c>
      <c r="AA150" s="132">
        <v>1</v>
      </c>
      <c r="AB150" s="132">
        <v>7</v>
      </c>
      <c r="AC150" s="132">
        <v>7</v>
      </c>
      <c r="AZ150" s="132">
        <v>2</v>
      </c>
      <c r="BA150" s="132">
        <f>IF(AZ150=1,G150,0)</f>
        <v>0</v>
      </c>
      <c r="BB150" s="132">
        <f>IF(AZ150=2,G150,0)</f>
        <v>0</v>
      </c>
      <c r="BC150" s="132">
        <f>IF(AZ150=3,G150,0)</f>
        <v>0</v>
      </c>
      <c r="BD150" s="132">
        <f>IF(AZ150=4,G150,0)</f>
        <v>0</v>
      </c>
      <c r="BE150" s="132">
        <f>IF(AZ150=5,G150,0)</f>
        <v>0</v>
      </c>
      <c r="CA150" s="160">
        <v>1</v>
      </c>
      <c r="CB150" s="160">
        <v>7</v>
      </c>
      <c r="CZ150" s="132">
        <v>0</v>
      </c>
    </row>
    <row r="151" spans="1:104" x14ac:dyDescent="0.2">
      <c r="A151" s="154">
        <v>66</v>
      </c>
      <c r="B151" s="155" t="s">
        <v>275</v>
      </c>
      <c r="C151" s="156" t="s">
        <v>276</v>
      </c>
      <c r="D151" s="157" t="s">
        <v>83</v>
      </c>
      <c r="E151" s="158">
        <v>2.1</v>
      </c>
      <c r="F151" s="158"/>
      <c r="G151" s="159">
        <f>E151*F151</f>
        <v>0</v>
      </c>
      <c r="O151" s="153">
        <v>2</v>
      </c>
      <c r="AA151" s="132">
        <v>3</v>
      </c>
      <c r="AB151" s="132">
        <v>7</v>
      </c>
      <c r="AC151" s="132">
        <v>15951130</v>
      </c>
      <c r="AZ151" s="132">
        <v>2</v>
      </c>
      <c r="BA151" s="132">
        <f>IF(AZ151=1,G151,0)</f>
        <v>0</v>
      </c>
      <c r="BB151" s="132">
        <f>IF(AZ151=2,G151,0)</f>
        <v>0</v>
      </c>
      <c r="BC151" s="132">
        <f>IF(AZ151=3,G151,0)</f>
        <v>0</v>
      </c>
      <c r="BD151" s="132">
        <f>IF(AZ151=4,G151,0)</f>
        <v>0</v>
      </c>
      <c r="BE151" s="132">
        <f>IF(AZ151=5,G151,0)</f>
        <v>0</v>
      </c>
      <c r="CA151" s="160">
        <v>3</v>
      </c>
      <c r="CB151" s="160">
        <v>7</v>
      </c>
      <c r="CZ151" s="132">
        <v>4.15000000000276E-3</v>
      </c>
    </row>
    <row r="152" spans="1:104" x14ac:dyDescent="0.2">
      <c r="A152" s="161"/>
      <c r="B152" s="164"/>
      <c r="C152" s="213" t="s">
        <v>277</v>
      </c>
      <c r="D152" s="214"/>
      <c r="E152" s="165">
        <v>2.1</v>
      </c>
      <c r="F152" s="166"/>
      <c r="G152" s="167"/>
      <c r="M152" s="163" t="s">
        <v>277</v>
      </c>
      <c r="O152" s="153"/>
    </row>
    <row r="153" spans="1:104" x14ac:dyDescent="0.2">
      <c r="A153" s="154">
        <v>67</v>
      </c>
      <c r="B153" s="155" t="s">
        <v>278</v>
      </c>
      <c r="C153" s="156" t="s">
        <v>435</v>
      </c>
      <c r="D153" s="157" t="s">
        <v>151</v>
      </c>
      <c r="E153" s="158">
        <v>112</v>
      </c>
      <c r="F153" s="158"/>
      <c r="G153" s="159">
        <f>E153*F153</f>
        <v>0</v>
      </c>
      <c r="O153" s="153">
        <v>2</v>
      </c>
      <c r="AA153" s="132">
        <v>3</v>
      </c>
      <c r="AB153" s="132">
        <v>7</v>
      </c>
      <c r="AC153" s="132" t="s">
        <v>278</v>
      </c>
      <c r="AZ153" s="132">
        <v>2</v>
      </c>
      <c r="BA153" s="132">
        <f>IF(AZ153=1,G153,0)</f>
        <v>0</v>
      </c>
      <c r="BB153" s="132">
        <f>IF(AZ153=2,G153,0)</f>
        <v>0</v>
      </c>
      <c r="BC153" s="132">
        <f>IF(AZ153=3,G153,0)</f>
        <v>0</v>
      </c>
      <c r="BD153" s="132">
        <f>IF(AZ153=4,G153,0)</f>
        <v>0</v>
      </c>
      <c r="BE153" s="132">
        <f>IF(AZ153=5,G153,0)</f>
        <v>0</v>
      </c>
      <c r="CA153" s="160">
        <v>3</v>
      </c>
      <c r="CB153" s="160">
        <v>7</v>
      </c>
      <c r="CZ153" s="132">
        <v>5.1000000000023195E-4</v>
      </c>
    </row>
    <row r="154" spans="1:104" x14ac:dyDescent="0.2">
      <c r="A154" s="161"/>
      <c r="B154" s="164"/>
      <c r="C154" s="213" t="s">
        <v>240</v>
      </c>
      <c r="D154" s="214"/>
      <c r="E154" s="165">
        <v>112</v>
      </c>
      <c r="F154" s="166"/>
      <c r="G154" s="167"/>
      <c r="M154" s="163" t="s">
        <v>240</v>
      </c>
      <c r="O154" s="153"/>
    </row>
    <row r="155" spans="1:104" x14ac:dyDescent="0.2">
      <c r="A155" s="154">
        <v>68</v>
      </c>
      <c r="B155" s="155" t="s">
        <v>279</v>
      </c>
      <c r="C155" s="156" t="s">
        <v>280</v>
      </c>
      <c r="D155" s="157" t="s">
        <v>151</v>
      </c>
      <c r="E155" s="158">
        <v>15</v>
      </c>
      <c r="F155" s="158"/>
      <c r="G155" s="159">
        <f>E155*F155</f>
        <v>0</v>
      </c>
      <c r="O155" s="153">
        <v>2</v>
      </c>
      <c r="AA155" s="132">
        <v>3</v>
      </c>
      <c r="AB155" s="132">
        <v>7</v>
      </c>
      <c r="AC155" s="132" t="s">
        <v>279</v>
      </c>
      <c r="AZ155" s="132">
        <v>2</v>
      </c>
      <c r="BA155" s="132">
        <f>IF(AZ155=1,G155,0)</f>
        <v>0</v>
      </c>
      <c r="BB155" s="132">
        <f>IF(AZ155=2,G155,0)</f>
        <v>0</v>
      </c>
      <c r="BC155" s="132">
        <f>IF(AZ155=3,G155,0)</f>
        <v>0</v>
      </c>
      <c r="BD155" s="132">
        <f>IF(AZ155=4,G155,0)</f>
        <v>0</v>
      </c>
      <c r="BE155" s="132">
        <f>IF(AZ155=5,G155,0)</f>
        <v>0</v>
      </c>
      <c r="CA155" s="160">
        <v>3</v>
      </c>
      <c r="CB155" s="160">
        <v>7</v>
      </c>
      <c r="CZ155" s="132">
        <v>1.5000000000000601E-3</v>
      </c>
    </row>
    <row r="156" spans="1:104" x14ac:dyDescent="0.2">
      <c r="A156" s="161"/>
      <c r="B156" s="164"/>
      <c r="C156" s="213" t="s">
        <v>281</v>
      </c>
      <c r="D156" s="214"/>
      <c r="E156" s="165">
        <v>15</v>
      </c>
      <c r="F156" s="166"/>
      <c r="G156" s="167"/>
      <c r="M156" s="163" t="s">
        <v>281</v>
      </c>
      <c r="O156" s="153"/>
    </row>
    <row r="157" spans="1:104" x14ac:dyDescent="0.2">
      <c r="A157" s="154">
        <v>69</v>
      </c>
      <c r="B157" s="155" t="s">
        <v>282</v>
      </c>
      <c r="C157" s="156" t="s">
        <v>283</v>
      </c>
      <c r="D157" s="157" t="s">
        <v>139</v>
      </c>
      <c r="E157" s="158">
        <v>2</v>
      </c>
      <c r="F157" s="158"/>
      <c r="G157" s="159">
        <f>E157*F157</f>
        <v>0</v>
      </c>
      <c r="O157" s="153">
        <v>2</v>
      </c>
      <c r="AA157" s="132">
        <v>3</v>
      </c>
      <c r="AB157" s="132">
        <v>0</v>
      </c>
      <c r="AC157" s="132" t="s">
        <v>282</v>
      </c>
      <c r="AZ157" s="132">
        <v>2</v>
      </c>
      <c r="BA157" s="132">
        <f>IF(AZ157=1,G157,0)</f>
        <v>0</v>
      </c>
      <c r="BB157" s="132">
        <f>IF(AZ157=2,G157,0)</f>
        <v>0</v>
      </c>
      <c r="BC157" s="132">
        <f>IF(AZ157=3,G157,0)</f>
        <v>0</v>
      </c>
      <c r="BD157" s="132">
        <f>IF(AZ157=4,G157,0)</f>
        <v>0</v>
      </c>
      <c r="BE157" s="132">
        <f>IF(AZ157=5,G157,0)</f>
        <v>0</v>
      </c>
      <c r="CA157" s="160">
        <v>3</v>
      </c>
      <c r="CB157" s="160">
        <v>0</v>
      </c>
      <c r="CZ157" s="132">
        <v>0</v>
      </c>
    </row>
    <row r="158" spans="1:104" x14ac:dyDescent="0.2">
      <c r="A158" s="161"/>
      <c r="B158" s="164"/>
      <c r="C158" s="213" t="s">
        <v>249</v>
      </c>
      <c r="D158" s="214"/>
      <c r="E158" s="165">
        <v>2</v>
      </c>
      <c r="F158" s="166"/>
      <c r="G158" s="167"/>
      <c r="M158" s="163" t="s">
        <v>249</v>
      </c>
      <c r="O158" s="153"/>
    </row>
    <row r="159" spans="1:104" x14ac:dyDescent="0.2">
      <c r="A159" s="154">
        <v>70</v>
      </c>
      <c r="B159" s="155" t="s">
        <v>284</v>
      </c>
      <c r="C159" s="156" t="s">
        <v>285</v>
      </c>
      <c r="D159" s="157" t="s">
        <v>139</v>
      </c>
      <c r="E159" s="158">
        <v>4</v>
      </c>
      <c r="F159" s="158"/>
      <c r="G159" s="159">
        <f>E159*F159</f>
        <v>0</v>
      </c>
      <c r="O159" s="153">
        <v>2</v>
      </c>
      <c r="AA159" s="132">
        <v>3</v>
      </c>
      <c r="AB159" s="132">
        <v>0</v>
      </c>
      <c r="AC159" s="132" t="s">
        <v>284</v>
      </c>
      <c r="AZ159" s="132">
        <v>2</v>
      </c>
      <c r="BA159" s="132">
        <f>IF(AZ159=1,G159,0)</f>
        <v>0</v>
      </c>
      <c r="BB159" s="132">
        <f>IF(AZ159=2,G159,0)</f>
        <v>0</v>
      </c>
      <c r="BC159" s="132">
        <f>IF(AZ159=3,G159,0)</f>
        <v>0</v>
      </c>
      <c r="BD159" s="132">
        <f>IF(AZ159=4,G159,0)</f>
        <v>0</v>
      </c>
      <c r="BE159" s="132">
        <f>IF(AZ159=5,G159,0)</f>
        <v>0</v>
      </c>
      <c r="CA159" s="160">
        <v>3</v>
      </c>
      <c r="CB159" s="160">
        <v>0</v>
      </c>
      <c r="CZ159" s="132">
        <v>0</v>
      </c>
    </row>
    <row r="160" spans="1:104" x14ac:dyDescent="0.2">
      <c r="A160" s="161"/>
      <c r="B160" s="164"/>
      <c r="C160" s="213" t="s">
        <v>252</v>
      </c>
      <c r="D160" s="214"/>
      <c r="E160" s="165">
        <v>4</v>
      </c>
      <c r="F160" s="166"/>
      <c r="G160" s="167"/>
      <c r="M160" s="163" t="s">
        <v>252</v>
      </c>
      <c r="O160" s="153"/>
    </row>
    <row r="161" spans="1:104" x14ac:dyDescent="0.2">
      <c r="A161" s="154">
        <v>71</v>
      </c>
      <c r="B161" s="155" t="s">
        <v>286</v>
      </c>
      <c r="C161" s="156" t="s">
        <v>287</v>
      </c>
      <c r="D161" s="157" t="s">
        <v>139</v>
      </c>
      <c r="E161" s="158">
        <v>51</v>
      </c>
      <c r="F161" s="158"/>
      <c r="G161" s="159">
        <f>E161*F161</f>
        <v>0</v>
      </c>
      <c r="O161" s="153">
        <v>2</v>
      </c>
      <c r="AA161" s="132">
        <v>3</v>
      </c>
      <c r="AB161" s="132">
        <v>7</v>
      </c>
      <c r="AC161" s="132">
        <v>553522631</v>
      </c>
      <c r="AZ161" s="132">
        <v>2</v>
      </c>
      <c r="BA161" s="132">
        <f>IF(AZ161=1,G161,0)</f>
        <v>0</v>
      </c>
      <c r="BB161" s="132">
        <f>IF(AZ161=2,G161,0)</f>
        <v>0</v>
      </c>
      <c r="BC161" s="132">
        <f>IF(AZ161=3,G161,0)</f>
        <v>0</v>
      </c>
      <c r="BD161" s="132">
        <f>IF(AZ161=4,G161,0)</f>
        <v>0</v>
      </c>
      <c r="BE161" s="132">
        <f>IF(AZ161=5,G161,0)</f>
        <v>0</v>
      </c>
      <c r="CA161" s="160">
        <v>3</v>
      </c>
      <c r="CB161" s="160">
        <v>7</v>
      </c>
      <c r="CZ161" s="132">
        <v>5.3999999999998504E-4</v>
      </c>
    </row>
    <row r="162" spans="1:104" x14ac:dyDescent="0.2">
      <c r="A162" s="161"/>
      <c r="B162" s="164"/>
      <c r="C162" s="213" t="s">
        <v>246</v>
      </c>
      <c r="D162" s="214"/>
      <c r="E162" s="165">
        <v>51</v>
      </c>
      <c r="F162" s="166"/>
      <c r="G162" s="167"/>
      <c r="M162" s="163" t="s">
        <v>246</v>
      </c>
      <c r="O162" s="153"/>
    </row>
    <row r="163" spans="1:104" x14ac:dyDescent="0.2">
      <c r="A163" s="154">
        <v>72</v>
      </c>
      <c r="B163" s="155" t="s">
        <v>288</v>
      </c>
      <c r="C163" s="156" t="s">
        <v>289</v>
      </c>
      <c r="D163" s="157" t="s">
        <v>139</v>
      </c>
      <c r="E163" s="158">
        <v>7</v>
      </c>
      <c r="F163" s="158"/>
      <c r="G163" s="159">
        <f>E163*F163</f>
        <v>0</v>
      </c>
      <c r="O163" s="153">
        <v>2</v>
      </c>
      <c r="AA163" s="132">
        <v>3</v>
      </c>
      <c r="AB163" s="132">
        <v>7</v>
      </c>
      <c r="AC163" s="132" t="s">
        <v>288</v>
      </c>
      <c r="AZ163" s="132">
        <v>2</v>
      </c>
      <c r="BA163" s="132">
        <f>IF(AZ163=1,G163,0)</f>
        <v>0</v>
      </c>
      <c r="BB163" s="132">
        <f>IF(AZ163=2,G163,0)</f>
        <v>0</v>
      </c>
      <c r="BC163" s="132">
        <f>IF(AZ163=3,G163,0)</f>
        <v>0</v>
      </c>
      <c r="BD163" s="132">
        <f>IF(AZ163=4,G163,0)</f>
        <v>0</v>
      </c>
      <c r="BE163" s="132">
        <f>IF(AZ163=5,G163,0)</f>
        <v>0</v>
      </c>
      <c r="CA163" s="160">
        <v>3</v>
      </c>
      <c r="CB163" s="160">
        <v>7</v>
      </c>
      <c r="CZ163" s="132">
        <v>6.5000000000026096E-3</v>
      </c>
    </row>
    <row r="164" spans="1:104" x14ac:dyDescent="0.2">
      <c r="A164" s="161"/>
      <c r="B164" s="164"/>
      <c r="C164" s="213" t="s">
        <v>229</v>
      </c>
      <c r="D164" s="214"/>
      <c r="E164" s="165">
        <v>7</v>
      </c>
      <c r="F164" s="166"/>
      <c r="G164" s="167"/>
      <c r="M164" s="163" t="s">
        <v>229</v>
      </c>
      <c r="O164" s="153"/>
    </row>
    <row r="165" spans="1:104" x14ac:dyDescent="0.2">
      <c r="A165" s="154">
        <v>73</v>
      </c>
      <c r="B165" s="155" t="s">
        <v>290</v>
      </c>
      <c r="C165" s="156" t="s">
        <v>291</v>
      </c>
      <c r="D165" s="157" t="s">
        <v>139</v>
      </c>
      <c r="E165" s="158">
        <v>1</v>
      </c>
      <c r="F165" s="158"/>
      <c r="G165" s="159">
        <f>E165*F165</f>
        <v>0</v>
      </c>
      <c r="O165" s="153">
        <v>2</v>
      </c>
      <c r="AA165" s="132">
        <v>12</v>
      </c>
      <c r="AB165" s="132">
        <v>1</v>
      </c>
      <c r="AC165" s="132">
        <v>1297</v>
      </c>
      <c r="AZ165" s="132">
        <v>2</v>
      </c>
      <c r="BA165" s="132">
        <f>IF(AZ165=1,G165,0)</f>
        <v>0</v>
      </c>
      <c r="BB165" s="132">
        <f>IF(AZ165=2,G165,0)</f>
        <v>0</v>
      </c>
      <c r="BC165" s="132">
        <f>IF(AZ165=3,G165,0)</f>
        <v>0</v>
      </c>
      <c r="BD165" s="132">
        <f>IF(AZ165=4,G165,0)</f>
        <v>0</v>
      </c>
      <c r="BE165" s="132">
        <f>IF(AZ165=5,G165,0)</f>
        <v>0</v>
      </c>
      <c r="CA165" s="160">
        <v>12</v>
      </c>
      <c r="CB165" s="160">
        <v>1</v>
      </c>
      <c r="CZ165" s="132">
        <v>8.2000000000022107E-3</v>
      </c>
    </row>
    <row r="166" spans="1:104" x14ac:dyDescent="0.2">
      <c r="A166" s="161"/>
      <c r="B166" s="164"/>
      <c r="C166" s="213" t="s">
        <v>232</v>
      </c>
      <c r="D166" s="214"/>
      <c r="E166" s="165">
        <v>1</v>
      </c>
      <c r="F166" s="166"/>
      <c r="G166" s="167"/>
      <c r="M166" s="163" t="s">
        <v>232</v>
      </c>
      <c r="O166" s="153"/>
    </row>
    <row r="167" spans="1:104" x14ac:dyDescent="0.2">
      <c r="A167" s="154">
        <v>74</v>
      </c>
      <c r="B167" s="155" t="s">
        <v>292</v>
      </c>
      <c r="C167" s="156" t="s">
        <v>293</v>
      </c>
      <c r="D167" s="157" t="s">
        <v>120</v>
      </c>
      <c r="E167" s="158">
        <v>12.046095000002101</v>
      </c>
      <c r="F167" s="158"/>
      <c r="G167" s="159">
        <f>E167*F167</f>
        <v>0</v>
      </c>
      <c r="O167" s="153">
        <v>2</v>
      </c>
      <c r="AA167" s="132">
        <v>7</v>
      </c>
      <c r="AB167" s="132">
        <v>1001</v>
      </c>
      <c r="AC167" s="132">
        <v>5</v>
      </c>
      <c r="AZ167" s="132">
        <v>2</v>
      </c>
      <c r="BA167" s="132">
        <f>IF(AZ167=1,G167,0)</f>
        <v>0</v>
      </c>
      <c r="BB167" s="132">
        <f>IF(AZ167=2,G167,0)</f>
        <v>0</v>
      </c>
      <c r="BC167" s="132">
        <f>IF(AZ167=3,G167,0)</f>
        <v>0</v>
      </c>
      <c r="BD167" s="132">
        <f>IF(AZ167=4,G167,0)</f>
        <v>0</v>
      </c>
      <c r="BE167" s="132">
        <f>IF(AZ167=5,G167,0)</f>
        <v>0</v>
      </c>
      <c r="CA167" s="160">
        <v>7</v>
      </c>
      <c r="CB167" s="160">
        <v>1001</v>
      </c>
      <c r="CZ167" s="132">
        <v>0</v>
      </c>
    </row>
    <row r="168" spans="1:104" x14ac:dyDescent="0.2">
      <c r="A168" s="168"/>
      <c r="B168" s="169" t="s">
        <v>76</v>
      </c>
      <c r="C168" s="170" t="str">
        <f>CONCATENATE(B111," ",C111)</f>
        <v>764 Konstrukce klempířské</v>
      </c>
      <c r="D168" s="171"/>
      <c r="E168" s="172"/>
      <c r="F168" s="173"/>
      <c r="G168" s="174">
        <f>SUM(G111:G167)</f>
        <v>0</v>
      </c>
      <c r="O168" s="153">
        <v>4</v>
      </c>
      <c r="BA168" s="175">
        <f>SUM(BA111:BA167)</f>
        <v>0</v>
      </c>
      <c r="BB168" s="175">
        <f>SUM(BB111:BB167)</f>
        <v>0</v>
      </c>
      <c r="BC168" s="175">
        <f>SUM(BC111:BC167)</f>
        <v>0</v>
      </c>
      <c r="BD168" s="175">
        <f>SUM(BD111:BD167)</f>
        <v>0</v>
      </c>
      <c r="BE168" s="175">
        <f>SUM(BE111:BE167)</f>
        <v>0</v>
      </c>
    </row>
    <row r="169" spans="1:104" x14ac:dyDescent="0.2">
      <c r="A169" s="147" t="s">
        <v>73</v>
      </c>
      <c r="B169" s="148" t="s">
        <v>294</v>
      </c>
      <c r="C169" s="149" t="s">
        <v>295</v>
      </c>
      <c r="D169" s="150"/>
      <c r="E169" s="151"/>
      <c r="F169" s="151"/>
      <c r="G169" s="152"/>
      <c r="O169" s="153">
        <v>1</v>
      </c>
    </row>
    <row r="170" spans="1:104" x14ac:dyDescent="0.2">
      <c r="A170" s="154">
        <v>75</v>
      </c>
      <c r="B170" s="155" t="s">
        <v>296</v>
      </c>
      <c r="C170" s="156" t="s">
        <v>297</v>
      </c>
      <c r="D170" s="157" t="s">
        <v>93</v>
      </c>
      <c r="E170" s="158">
        <v>1</v>
      </c>
      <c r="F170" s="158"/>
      <c r="G170" s="159">
        <f>E170*F170</f>
        <v>0</v>
      </c>
      <c r="O170" s="153">
        <v>2</v>
      </c>
      <c r="AA170" s="132">
        <v>1</v>
      </c>
      <c r="AB170" s="132">
        <v>7</v>
      </c>
      <c r="AC170" s="132">
        <v>7</v>
      </c>
      <c r="AZ170" s="132">
        <v>2</v>
      </c>
      <c r="BA170" s="132">
        <f>IF(AZ170=1,G170,0)</f>
        <v>0</v>
      </c>
      <c r="BB170" s="132">
        <f>IF(AZ170=2,G170,0)</f>
        <v>0</v>
      </c>
      <c r="BC170" s="132">
        <f>IF(AZ170=3,G170,0)</f>
        <v>0</v>
      </c>
      <c r="BD170" s="132">
        <f>IF(AZ170=4,G170,0)</f>
        <v>0</v>
      </c>
      <c r="BE170" s="132">
        <f>IF(AZ170=5,G170,0)</f>
        <v>0</v>
      </c>
      <c r="CA170" s="160">
        <v>1</v>
      </c>
      <c r="CB170" s="160">
        <v>7</v>
      </c>
      <c r="CZ170" s="132">
        <v>1.3000000000005199E-3</v>
      </c>
    </row>
    <row r="171" spans="1:104" x14ac:dyDescent="0.2">
      <c r="A171" s="161"/>
      <c r="B171" s="162"/>
      <c r="C171" s="205" t="s">
        <v>298</v>
      </c>
      <c r="D171" s="206"/>
      <c r="E171" s="206"/>
      <c r="F171" s="206"/>
      <c r="G171" s="207"/>
      <c r="L171" s="163" t="s">
        <v>298</v>
      </c>
      <c r="O171" s="153">
        <v>3</v>
      </c>
    </row>
    <row r="172" spans="1:104" x14ac:dyDescent="0.2">
      <c r="A172" s="168"/>
      <c r="B172" s="169" t="s">
        <v>76</v>
      </c>
      <c r="C172" s="170" t="str">
        <f>CONCATENATE(B169," ",C169)</f>
        <v>765 Krytiny tvrdé</v>
      </c>
      <c r="D172" s="171"/>
      <c r="E172" s="172"/>
      <c r="F172" s="173"/>
      <c r="G172" s="174">
        <f>SUM(G169:G171)</f>
        <v>0</v>
      </c>
      <c r="O172" s="153">
        <v>4</v>
      </c>
      <c r="BA172" s="175">
        <f>SUM(BA169:BA171)</f>
        <v>0</v>
      </c>
      <c r="BB172" s="175">
        <f>SUM(BB169:BB171)</f>
        <v>0</v>
      </c>
      <c r="BC172" s="175">
        <f>SUM(BC169:BC171)</f>
        <v>0</v>
      </c>
      <c r="BD172" s="175">
        <f>SUM(BD169:BD171)</f>
        <v>0</v>
      </c>
      <c r="BE172" s="175">
        <f>SUM(BE169:BE171)</f>
        <v>0</v>
      </c>
    </row>
    <row r="173" spans="1:104" x14ac:dyDescent="0.2">
      <c r="A173" s="147" t="s">
        <v>73</v>
      </c>
      <c r="B173" s="148" t="s">
        <v>299</v>
      </c>
      <c r="C173" s="149" t="s">
        <v>300</v>
      </c>
      <c r="D173" s="150"/>
      <c r="E173" s="151"/>
      <c r="F173" s="151"/>
      <c r="G173" s="152"/>
      <c r="O173" s="153">
        <v>1</v>
      </c>
    </row>
    <row r="174" spans="1:104" x14ac:dyDescent="0.2">
      <c r="A174" s="154">
        <v>76</v>
      </c>
      <c r="B174" s="155" t="s">
        <v>301</v>
      </c>
      <c r="C174" s="156" t="s">
        <v>302</v>
      </c>
      <c r="D174" s="157" t="s">
        <v>83</v>
      </c>
      <c r="E174" s="158">
        <v>16.087499999999999</v>
      </c>
      <c r="F174" s="158"/>
      <c r="G174" s="159">
        <f>E174*F174</f>
        <v>0</v>
      </c>
      <c r="O174" s="153">
        <v>2</v>
      </c>
      <c r="AA174" s="132">
        <v>1</v>
      </c>
      <c r="AB174" s="132">
        <v>7</v>
      </c>
      <c r="AC174" s="132">
        <v>7</v>
      </c>
      <c r="AZ174" s="132">
        <v>2</v>
      </c>
      <c r="BA174" s="132">
        <f>IF(AZ174=1,G174,0)</f>
        <v>0</v>
      </c>
      <c r="BB174" s="132">
        <f>IF(AZ174=2,G174,0)</f>
        <v>0</v>
      </c>
      <c r="BC174" s="132">
        <f>IF(AZ174=3,G174,0)</f>
        <v>0</v>
      </c>
      <c r="BD174" s="132">
        <f>IF(AZ174=4,G174,0)</f>
        <v>0</v>
      </c>
      <c r="BE174" s="132">
        <f>IF(AZ174=5,G174,0)</f>
        <v>0</v>
      </c>
      <c r="CA174" s="160">
        <v>1</v>
      </c>
      <c r="CB174" s="160">
        <v>7</v>
      </c>
      <c r="CZ174" s="132">
        <v>1.59999999999938E-4</v>
      </c>
    </row>
    <row r="175" spans="1:104" x14ac:dyDescent="0.2">
      <c r="A175" s="161"/>
      <c r="B175" s="164"/>
      <c r="C175" s="213" t="s">
        <v>303</v>
      </c>
      <c r="D175" s="214"/>
      <c r="E175" s="165">
        <v>16.087499999999999</v>
      </c>
      <c r="F175" s="166"/>
      <c r="G175" s="167"/>
      <c r="M175" s="163" t="s">
        <v>303</v>
      </c>
      <c r="O175" s="153"/>
    </row>
    <row r="176" spans="1:104" x14ac:dyDescent="0.2">
      <c r="A176" s="154">
        <v>77</v>
      </c>
      <c r="B176" s="155" t="s">
        <v>304</v>
      </c>
      <c r="C176" s="156" t="s">
        <v>305</v>
      </c>
      <c r="D176" s="157" t="s">
        <v>83</v>
      </c>
      <c r="E176" s="158">
        <v>17.696200000000001</v>
      </c>
      <c r="F176" s="158"/>
      <c r="G176" s="159">
        <f>E176*F176</f>
        <v>0</v>
      </c>
      <c r="O176" s="153">
        <v>2</v>
      </c>
      <c r="AA176" s="132">
        <v>3</v>
      </c>
      <c r="AB176" s="132">
        <v>7</v>
      </c>
      <c r="AC176" s="132">
        <v>60623353</v>
      </c>
      <c r="AZ176" s="132">
        <v>2</v>
      </c>
      <c r="BA176" s="132">
        <f>IF(AZ176=1,G176,0)</f>
        <v>0</v>
      </c>
      <c r="BB176" s="132">
        <f>IF(AZ176=2,G176,0)</f>
        <v>0</v>
      </c>
      <c r="BC176" s="132">
        <f>IF(AZ176=3,G176,0)</f>
        <v>0</v>
      </c>
      <c r="BD176" s="132">
        <f>IF(AZ176=4,G176,0)</f>
        <v>0</v>
      </c>
      <c r="BE176" s="132">
        <f>IF(AZ176=5,G176,0)</f>
        <v>0</v>
      </c>
      <c r="CA176" s="160">
        <v>3</v>
      </c>
      <c r="CB176" s="160">
        <v>7</v>
      </c>
      <c r="CZ176" s="132">
        <v>1.0499999999993299E-2</v>
      </c>
    </row>
    <row r="177" spans="1:104" x14ac:dyDescent="0.2">
      <c r="A177" s="161"/>
      <c r="B177" s="164"/>
      <c r="C177" s="213" t="s">
        <v>306</v>
      </c>
      <c r="D177" s="214"/>
      <c r="E177" s="165">
        <v>17.696200000000001</v>
      </c>
      <c r="F177" s="166"/>
      <c r="G177" s="167"/>
      <c r="M177" s="163" t="s">
        <v>306</v>
      </c>
      <c r="O177" s="153"/>
    </row>
    <row r="178" spans="1:104" x14ac:dyDescent="0.2">
      <c r="A178" s="154">
        <v>78</v>
      </c>
      <c r="B178" s="155" t="s">
        <v>307</v>
      </c>
      <c r="C178" s="156" t="s">
        <v>308</v>
      </c>
      <c r="D178" s="157" t="s">
        <v>61</v>
      </c>
      <c r="E178" s="158">
        <v>238.75410500000001</v>
      </c>
      <c r="F178" s="158"/>
      <c r="G178" s="159">
        <f>E178*F178</f>
        <v>0</v>
      </c>
      <c r="O178" s="153">
        <v>2</v>
      </c>
      <c r="AA178" s="132">
        <v>7</v>
      </c>
      <c r="AB178" s="132">
        <v>1002</v>
      </c>
      <c r="AC178" s="132">
        <v>5</v>
      </c>
      <c r="AZ178" s="132">
        <v>2</v>
      </c>
      <c r="BA178" s="132">
        <f>IF(AZ178=1,G178,0)</f>
        <v>0</v>
      </c>
      <c r="BB178" s="132">
        <f>IF(AZ178=2,G178,0)</f>
        <v>0</v>
      </c>
      <c r="BC178" s="132">
        <f>IF(AZ178=3,G178,0)</f>
        <v>0</v>
      </c>
      <c r="BD178" s="132">
        <f>IF(AZ178=4,G178,0)</f>
        <v>0</v>
      </c>
      <c r="BE178" s="132">
        <f>IF(AZ178=5,G178,0)</f>
        <v>0</v>
      </c>
      <c r="CA178" s="160">
        <v>7</v>
      </c>
      <c r="CB178" s="160">
        <v>1002</v>
      </c>
      <c r="CZ178" s="132">
        <v>0</v>
      </c>
    </row>
    <row r="179" spans="1:104" x14ac:dyDescent="0.2">
      <c r="A179" s="168"/>
      <c r="B179" s="169" t="s">
        <v>76</v>
      </c>
      <c r="C179" s="170" t="str">
        <f>CONCATENATE(B173," ",C173)</f>
        <v>766 Konstrukce truhlářské</v>
      </c>
      <c r="D179" s="171"/>
      <c r="E179" s="172"/>
      <c r="F179" s="173"/>
      <c r="G179" s="174">
        <f>SUM(G173:G178)</f>
        <v>0</v>
      </c>
      <c r="O179" s="153">
        <v>4</v>
      </c>
      <c r="BA179" s="175">
        <f>SUM(BA173:BA178)</f>
        <v>0</v>
      </c>
      <c r="BB179" s="175">
        <f>SUM(BB173:BB178)</f>
        <v>0</v>
      </c>
      <c r="BC179" s="175">
        <f>SUM(BC173:BC178)</f>
        <v>0</v>
      </c>
      <c r="BD179" s="175">
        <f>SUM(BD173:BD178)</f>
        <v>0</v>
      </c>
      <c r="BE179" s="175">
        <f>SUM(BE173:BE178)</f>
        <v>0</v>
      </c>
    </row>
    <row r="180" spans="1:104" x14ac:dyDescent="0.2">
      <c r="A180" s="147" t="s">
        <v>73</v>
      </c>
      <c r="B180" s="148" t="s">
        <v>309</v>
      </c>
      <c r="C180" s="149" t="s">
        <v>310</v>
      </c>
      <c r="D180" s="150"/>
      <c r="E180" s="151"/>
      <c r="F180" s="151"/>
      <c r="G180" s="152"/>
      <c r="O180" s="153">
        <v>1</v>
      </c>
    </row>
    <row r="181" spans="1:104" x14ac:dyDescent="0.2">
      <c r="A181" s="154">
        <v>79</v>
      </c>
      <c r="B181" s="155" t="s">
        <v>311</v>
      </c>
      <c r="C181" s="156" t="s">
        <v>312</v>
      </c>
      <c r="D181" s="157" t="s">
        <v>139</v>
      </c>
      <c r="E181" s="158">
        <v>1</v>
      </c>
      <c r="F181" s="158"/>
      <c r="G181" s="159">
        <f>E181*F181</f>
        <v>0</v>
      </c>
      <c r="O181" s="153">
        <v>2</v>
      </c>
      <c r="AA181" s="132">
        <v>1</v>
      </c>
      <c r="AB181" s="132">
        <v>7</v>
      </c>
      <c r="AC181" s="132">
        <v>7</v>
      </c>
      <c r="AZ181" s="132">
        <v>2</v>
      </c>
      <c r="BA181" s="132">
        <f>IF(AZ181=1,G181,0)</f>
        <v>0</v>
      </c>
      <c r="BB181" s="132">
        <f>IF(AZ181=2,G181,0)</f>
        <v>0</v>
      </c>
      <c r="BC181" s="132">
        <f>IF(AZ181=3,G181,0)</f>
        <v>0</v>
      </c>
      <c r="BD181" s="132">
        <f>IF(AZ181=4,G181,0)</f>
        <v>0</v>
      </c>
      <c r="BE181" s="132">
        <f>IF(AZ181=5,G181,0)</f>
        <v>0</v>
      </c>
      <c r="CA181" s="160">
        <v>1</v>
      </c>
      <c r="CB181" s="160">
        <v>7</v>
      </c>
      <c r="CZ181" s="132">
        <v>0</v>
      </c>
    </row>
    <row r="182" spans="1:104" x14ac:dyDescent="0.2">
      <c r="A182" s="168"/>
      <c r="B182" s="169" t="s">
        <v>76</v>
      </c>
      <c r="C182" s="170" t="str">
        <f>CONCATENATE(B180," ",C180)</f>
        <v>767 Konstrukce zámečnické</v>
      </c>
      <c r="D182" s="171"/>
      <c r="E182" s="172"/>
      <c r="F182" s="173"/>
      <c r="G182" s="174">
        <f>SUM(G180:G181)</f>
        <v>0</v>
      </c>
      <c r="O182" s="153">
        <v>4</v>
      </c>
      <c r="BA182" s="175">
        <f>SUM(BA180:BA181)</f>
        <v>0</v>
      </c>
      <c r="BB182" s="175">
        <f>SUM(BB180:BB181)</f>
        <v>0</v>
      </c>
      <c r="BC182" s="175">
        <f>SUM(BC180:BC181)</f>
        <v>0</v>
      </c>
      <c r="BD182" s="175">
        <f>SUM(BD180:BD181)</f>
        <v>0</v>
      </c>
      <c r="BE182" s="175">
        <f>SUM(BE180:BE181)</f>
        <v>0</v>
      </c>
    </row>
    <row r="183" spans="1:104" x14ac:dyDescent="0.2">
      <c r="A183" s="147" t="s">
        <v>73</v>
      </c>
      <c r="B183" s="148" t="s">
        <v>313</v>
      </c>
      <c r="C183" s="149" t="s">
        <v>314</v>
      </c>
      <c r="D183" s="150"/>
      <c r="E183" s="151"/>
      <c r="F183" s="151"/>
      <c r="G183" s="152"/>
      <c r="O183" s="153">
        <v>1</v>
      </c>
    </row>
    <row r="184" spans="1:104" x14ac:dyDescent="0.2">
      <c r="A184" s="154">
        <v>80</v>
      </c>
      <c r="B184" s="155" t="s">
        <v>315</v>
      </c>
      <c r="C184" s="156" t="s">
        <v>316</v>
      </c>
      <c r="D184" s="157" t="s">
        <v>83</v>
      </c>
      <c r="E184" s="158">
        <v>4</v>
      </c>
      <c r="F184" s="158"/>
      <c r="G184" s="159">
        <f>E184*F184</f>
        <v>0</v>
      </c>
      <c r="O184" s="153">
        <v>2</v>
      </c>
      <c r="AA184" s="132">
        <v>1</v>
      </c>
      <c r="AB184" s="132">
        <v>7</v>
      </c>
      <c r="AC184" s="132">
        <v>7</v>
      </c>
      <c r="AZ184" s="132">
        <v>2</v>
      </c>
      <c r="BA184" s="132">
        <f>IF(AZ184=1,G184,0)</f>
        <v>0</v>
      </c>
      <c r="BB184" s="132">
        <f>IF(AZ184=2,G184,0)</f>
        <v>0</v>
      </c>
      <c r="BC184" s="132">
        <f>IF(AZ184=3,G184,0)</f>
        <v>0</v>
      </c>
      <c r="BD184" s="132">
        <f>IF(AZ184=4,G184,0)</f>
        <v>0</v>
      </c>
      <c r="BE184" s="132">
        <f>IF(AZ184=5,G184,0)</f>
        <v>0</v>
      </c>
      <c r="CA184" s="160">
        <v>1</v>
      </c>
      <c r="CB184" s="160">
        <v>7</v>
      </c>
      <c r="CZ184" s="132">
        <v>9.9999999999961197E-6</v>
      </c>
    </row>
    <row r="185" spans="1:104" ht="22.5" x14ac:dyDescent="0.2">
      <c r="A185" s="154">
        <v>81</v>
      </c>
      <c r="B185" s="155" t="s">
        <v>317</v>
      </c>
      <c r="C185" s="156" t="s">
        <v>318</v>
      </c>
      <c r="D185" s="157" t="s">
        <v>83</v>
      </c>
      <c r="E185" s="158">
        <v>4</v>
      </c>
      <c r="F185" s="158"/>
      <c r="G185" s="159">
        <f>E185*F185</f>
        <v>0</v>
      </c>
      <c r="O185" s="153">
        <v>2</v>
      </c>
      <c r="AA185" s="132">
        <v>1</v>
      </c>
      <c r="AB185" s="132">
        <v>7</v>
      </c>
      <c r="AC185" s="132">
        <v>7</v>
      </c>
      <c r="AZ185" s="132">
        <v>2</v>
      </c>
      <c r="BA185" s="132">
        <f>IF(AZ185=1,G185,0)</f>
        <v>0</v>
      </c>
      <c r="BB185" s="132">
        <f>IF(AZ185=2,G185,0)</f>
        <v>0</v>
      </c>
      <c r="BC185" s="132">
        <f>IF(AZ185=3,G185,0)</f>
        <v>0</v>
      </c>
      <c r="BD185" s="132">
        <f>IF(AZ185=4,G185,0)</f>
        <v>0</v>
      </c>
      <c r="BE185" s="132">
        <f>IF(AZ185=5,G185,0)</f>
        <v>0</v>
      </c>
      <c r="CA185" s="160">
        <v>1</v>
      </c>
      <c r="CB185" s="160">
        <v>7</v>
      </c>
      <c r="CZ185" s="132">
        <v>1.99999999999978E-4</v>
      </c>
    </row>
    <row r="186" spans="1:104" x14ac:dyDescent="0.2">
      <c r="A186" s="154">
        <v>82</v>
      </c>
      <c r="B186" s="155" t="s">
        <v>319</v>
      </c>
      <c r="C186" s="156" t="s">
        <v>320</v>
      </c>
      <c r="D186" s="157" t="s">
        <v>83</v>
      </c>
      <c r="E186" s="158">
        <v>10.45</v>
      </c>
      <c r="F186" s="158"/>
      <c r="G186" s="159">
        <f>E186*F186</f>
        <v>0</v>
      </c>
      <c r="O186" s="153">
        <v>2</v>
      </c>
      <c r="AA186" s="132">
        <v>1</v>
      </c>
      <c r="AB186" s="132">
        <v>7</v>
      </c>
      <c r="AC186" s="132">
        <v>7</v>
      </c>
      <c r="AZ186" s="132">
        <v>2</v>
      </c>
      <c r="BA186" s="132">
        <f>IF(AZ186=1,G186,0)</f>
        <v>0</v>
      </c>
      <c r="BB186" s="132">
        <f>IF(AZ186=2,G186,0)</f>
        <v>0</v>
      </c>
      <c r="BC186" s="132">
        <f>IF(AZ186=3,G186,0)</f>
        <v>0</v>
      </c>
      <c r="BD186" s="132">
        <f>IF(AZ186=4,G186,0)</f>
        <v>0</v>
      </c>
      <c r="BE186" s="132">
        <f>IF(AZ186=5,G186,0)</f>
        <v>0</v>
      </c>
      <c r="CA186" s="160">
        <v>1</v>
      </c>
      <c r="CB186" s="160">
        <v>7</v>
      </c>
      <c r="CZ186" s="132">
        <v>4.4000000000021799E-4</v>
      </c>
    </row>
    <row r="187" spans="1:104" x14ac:dyDescent="0.2">
      <c r="A187" s="161"/>
      <c r="B187" s="164"/>
      <c r="C187" s="213" t="s">
        <v>321</v>
      </c>
      <c r="D187" s="214"/>
      <c r="E187" s="165">
        <v>10.45</v>
      </c>
      <c r="F187" s="166"/>
      <c r="G187" s="167"/>
      <c r="M187" s="163" t="s">
        <v>321</v>
      </c>
      <c r="O187" s="153"/>
    </row>
    <row r="188" spans="1:104" x14ac:dyDescent="0.2">
      <c r="A188" s="168"/>
      <c r="B188" s="169" t="s">
        <v>76</v>
      </c>
      <c r="C188" s="170" t="str">
        <f>CONCATENATE(B183," ",C183)</f>
        <v>783 Nátěry</v>
      </c>
      <c r="D188" s="171"/>
      <c r="E188" s="172"/>
      <c r="F188" s="173"/>
      <c r="G188" s="174">
        <f>SUM(G183:G187)</f>
        <v>0</v>
      </c>
      <c r="O188" s="153">
        <v>4</v>
      </c>
      <c r="BA188" s="175">
        <f>SUM(BA183:BA187)</f>
        <v>0</v>
      </c>
      <c r="BB188" s="175">
        <f>SUM(BB183:BB187)</f>
        <v>0</v>
      </c>
      <c r="BC188" s="175">
        <f>SUM(BC183:BC187)</f>
        <v>0</v>
      </c>
      <c r="BD188" s="175">
        <f>SUM(BD183:BD187)</f>
        <v>0</v>
      </c>
      <c r="BE188" s="175">
        <f>SUM(BE183:BE187)</f>
        <v>0</v>
      </c>
    </row>
    <row r="189" spans="1:104" x14ac:dyDescent="0.2">
      <c r="A189" s="147" t="s">
        <v>73</v>
      </c>
      <c r="B189" s="148" t="s">
        <v>322</v>
      </c>
      <c r="C189" s="149" t="s">
        <v>323</v>
      </c>
      <c r="D189" s="150"/>
      <c r="E189" s="151"/>
      <c r="F189" s="151"/>
      <c r="G189" s="152"/>
      <c r="O189" s="153">
        <v>1</v>
      </c>
    </row>
    <row r="190" spans="1:104" x14ac:dyDescent="0.2">
      <c r="A190" s="154">
        <v>83</v>
      </c>
      <c r="B190" s="155" t="s">
        <v>324</v>
      </c>
      <c r="C190" s="156" t="s">
        <v>325</v>
      </c>
      <c r="D190" s="157" t="s">
        <v>83</v>
      </c>
      <c r="E190" s="158">
        <v>5</v>
      </c>
      <c r="F190" s="158"/>
      <c r="G190" s="159">
        <f>E190*F190</f>
        <v>0</v>
      </c>
      <c r="O190" s="153">
        <v>2</v>
      </c>
      <c r="AA190" s="132">
        <v>1</v>
      </c>
      <c r="AB190" s="132">
        <v>7</v>
      </c>
      <c r="AC190" s="132">
        <v>7</v>
      </c>
      <c r="AZ190" s="132">
        <v>2</v>
      </c>
      <c r="BA190" s="132">
        <f>IF(AZ190=1,G190,0)</f>
        <v>0</v>
      </c>
      <c r="BB190" s="132">
        <f>IF(AZ190=2,G190,0)</f>
        <v>0</v>
      </c>
      <c r="BC190" s="132">
        <f>IF(AZ190=3,G190,0)</f>
        <v>0</v>
      </c>
      <c r="BD190" s="132">
        <f>IF(AZ190=4,G190,0)</f>
        <v>0</v>
      </c>
      <c r="BE190" s="132">
        <f>IF(AZ190=5,G190,0)</f>
        <v>0</v>
      </c>
      <c r="CA190" s="160">
        <v>1</v>
      </c>
      <c r="CB190" s="160">
        <v>7</v>
      </c>
      <c r="CZ190" s="132">
        <v>2.5999999999992701E-4</v>
      </c>
    </row>
    <row r="191" spans="1:104" x14ac:dyDescent="0.2">
      <c r="A191" s="168"/>
      <c r="B191" s="169" t="s">
        <v>76</v>
      </c>
      <c r="C191" s="170" t="str">
        <f>CONCATENATE(B189," ",C189)</f>
        <v>784 Malby</v>
      </c>
      <c r="D191" s="171"/>
      <c r="E191" s="172"/>
      <c r="F191" s="173"/>
      <c r="G191" s="174">
        <f>SUM(G189:G190)</f>
        <v>0</v>
      </c>
      <c r="O191" s="153">
        <v>4</v>
      </c>
      <c r="BA191" s="175">
        <f>SUM(BA189:BA190)</f>
        <v>0</v>
      </c>
      <c r="BB191" s="175">
        <f>SUM(BB189:BB190)</f>
        <v>0</v>
      </c>
      <c r="BC191" s="175">
        <f>SUM(BC189:BC190)</f>
        <v>0</v>
      </c>
      <c r="BD191" s="175">
        <f>SUM(BD189:BD190)</f>
        <v>0</v>
      </c>
      <c r="BE191" s="175">
        <f>SUM(BE189:BE190)</f>
        <v>0</v>
      </c>
    </row>
    <row r="192" spans="1:104" x14ac:dyDescent="0.2">
      <c r="A192" s="147" t="s">
        <v>73</v>
      </c>
      <c r="B192" s="148" t="s">
        <v>326</v>
      </c>
      <c r="C192" s="149" t="s">
        <v>327</v>
      </c>
      <c r="D192" s="150"/>
      <c r="E192" s="151"/>
      <c r="F192" s="151"/>
      <c r="G192" s="152"/>
      <c r="O192" s="153">
        <v>1</v>
      </c>
    </row>
    <row r="193" spans="1:104" x14ac:dyDescent="0.2">
      <c r="A193" s="154">
        <v>84</v>
      </c>
      <c r="B193" s="155" t="s">
        <v>328</v>
      </c>
      <c r="C193" s="156" t="s">
        <v>329</v>
      </c>
      <c r="D193" s="157" t="s">
        <v>83</v>
      </c>
      <c r="E193" s="158">
        <v>7</v>
      </c>
      <c r="F193" s="158"/>
      <c r="G193" s="159">
        <f>E193*F193</f>
        <v>0</v>
      </c>
      <c r="O193" s="153">
        <v>2</v>
      </c>
      <c r="AA193" s="132">
        <v>1</v>
      </c>
      <c r="AB193" s="132">
        <v>7</v>
      </c>
      <c r="AC193" s="132">
        <v>7</v>
      </c>
      <c r="AZ193" s="132">
        <v>2</v>
      </c>
      <c r="BA193" s="132">
        <f>IF(AZ193=1,G193,0)</f>
        <v>0</v>
      </c>
      <c r="BB193" s="132">
        <f>IF(AZ193=2,G193,0)</f>
        <v>0</v>
      </c>
      <c r="BC193" s="132">
        <f>IF(AZ193=3,G193,0)</f>
        <v>0</v>
      </c>
      <c r="BD193" s="132">
        <f>IF(AZ193=4,G193,0)</f>
        <v>0</v>
      </c>
      <c r="BE193" s="132">
        <f>IF(AZ193=5,G193,0)</f>
        <v>0</v>
      </c>
      <c r="CA193" s="160">
        <v>1</v>
      </c>
      <c r="CB193" s="160">
        <v>7</v>
      </c>
      <c r="CZ193" s="132">
        <v>0</v>
      </c>
    </row>
    <row r="194" spans="1:104" x14ac:dyDescent="0.2">
      <c r="A194" s="154">
        <v>85</v>
      </c>
      <c r="B194" s="155" t="s">
        <v>330</v>
      </c>
      <c r="C194" s="156" t="s">
        <v>331</v>
      </c>
      <c r="D194" s="157" t="s">
        <v>83</v>
      </c>
      <c r="E194" s="158">
        <v>7</v>
      </c>
      <c r="F194" s="158"/>
      <c r="G194" s="159">
        <f>E194*F194</f>
        <v>0</v>
      </c>
      <c r="O194" s="153">
        <v>2</v>
      </c>
      <c r="AA194" s="132">
        <v>1</v>
      </c>
      <c r="AB194" s="132">
        <v>7</v>
      </c>
      <c r="AC194" s="132">
        <v>7</v>
      </c>
      <c r="AZ194" s="132">
        <v>2</v>
      </c>
      <c r="BA194" s="132">
        <f>IF(AZ194=1,G194,0)</f>
        <v>0</v>
      </c>
      <c r="BB194" s="132">
        <f>IF(AZ194=2,G194,0)</f>
        <v>0</v>
      </c>
      <c r="BC194" s="132">
        <f>IF(AZ194=3,G194,0)</f>
        <v>0</v>
      </c>
      <c r="BD194" s="132">
        <f>IF(AZ194=4,G194,0)</f>
        <v>0</v>
      </c>
      <c r="BE194" s="132">
        <f>IF(AZ194=5,G194,0)</f>
        <v>0</v>
      </c>
      <c r="CA194" s="160">
        <v>1</v>
      </c>
      <c r="CB194" s="160">
        <v>7</v>
      </c>
      <c r="CZ194" s="132">
        <v>2.1440000000012598E-2</v>
      </c>
    </row>
    <row r="195" spans="1:104" x14ac:dyDescent="0.2">
      <c r="A195" s="154">
        <v>86</v>
      </c>
      <c r="B195" s="155" t="s">
        <v>332</v>
      </c>
      <c r="C195" s="156" t="s">
        <v>333</v>
      </c>
      <c r="D195" s="157" t="s">
        <v>120</v>
      </c>
      <c r="E195" s="158">
        <v>0.150080000000088</v>
      </c>
      <c r="F195" s="158"/>
      <c r="G195" s="159">
        <f>E195*F195</f>
        <v>0</v>
      </c>
      <c r="O195" s="153">
        <v>2</v>
      </c>
      <c r="AA195" s="132">
        <v>7</v>
      </c>
      <c r="AB195" s="132">
        <v>1001</v>
      </c>
      <c r="AC195" s="132">
        <v>5</v>
      </c>
      <c r="AZ195" s="132">
        <v>2</v>
      </c>
      <c r="BA195" s="132">
        <f>IF(AZ195=1,G195,0)</f>
        <v>0</v>
      </c>
      <c r="BB195" s="132">
        <f>IF(AZ195=2,G195,0)</f>
        <v>0</v>
      </c>
      <c r="BC195" s="132">
        <f>IF(AZ195=3,G195,0)</f>
        <v>0</v>
      </c>
      <c r="BD195" s="132">
        <f>IF(AZ195=4,G195,0)</f>
        <v>0</v>
      </c>
      <c r="BE195" s="132">
        <f>IF(AZ195=5,G195,0)</f>
        <v>0</v>
      </c>
      <c r="CA195" s="160">
        <v>7</v>
      </c>
      <c r="CB195" s="160">
        <v>1001</v>
      </c>
      <c r="CZ195" s="132">
        <v>0</v>
      </c>
    </row>
    <row r="196" spans="1:104" x14ac:dyDescent="0.2">
      <c r="A196" s="168"/>
      <c r="B196" s="169" t="s">
        <v>76</v>
      </c>
      <c r="C196" s="170" t="str">
        <f>CONCATENATE(B192," ",C192)</f>
        <v>787 Zasklívání</v>
      </c>
      <c r="D196" s="171"/>
      <c r="E196" s="172"/>
      <c r="F196" s="173"/>
      <c r="G196" s="174">
        <f>SUM(G192:G195)</f>
        <v>0</v>
      </c>
      <c r="O196" s="153">
        <v>4</v>
      </c>
      <c r="BA196" s="175">
        <f>SUM(BA192:BA195)</f>
        <v>0</v>
      </c>
      <c r="BB196" s="175">
        <f>SUM(BB192:BB195)</f>
        <v>0</v>
      </c>
      <c r="BC196" s="175">
        <f>SUM(BC192:BC195)</f>
        <v>0</v>
      </c>
      <c r="BD196" s="175">
        <f>SUM(BD192:BD195)</f>
        <v>0</v>
      </c>
      <c r="BE196" s="175">
        <f>SUM(BE192:BE195)</f>
        <v>0</v>
      </c>
    </row>
    <row r="197" spans="1:104" x14ac:dyDescent="0.2">
      <c r="A197" s="147" t="s">
        <v>73</v>
      </c>
      <c r="B197" s="148" t="s">
        <v>334</v>
      </c>
      <c r="C197" s="149" t="s">
        <v>335</v>
      </c>
      <c r="D197" s="150"/>
      <c r="E197" s="151"/>
      <c r="F197" s="151"/>
      <c r="G197" s="152"/>
      <c r="O197" s="153">
        <v>1</v>
      </c>
    </row>
    <row r="198" spans="1:104" x14ac:dyDescent="0.2">
      <c r="A198" s="154">
        <v>87</v>
      </c>
      <c r="B198" s="155" t="s">
        <v>336</v>
      </c>
      <c r="C198" s="156" t="s">
        <v>337</v>
      </c>
      <c r="D198" s="157" t="s">
        <v>75</v>
      </c>
      <c r="E198" s="158">
        <v>82</v>
      </c>
      <c r="F198" s="158"/>
      <c r="G198" s="159">
        <f t="shared" ref="G198:G228" si="6">E198*F198</f>
        <v>0</v>
      </c>
      <c r="O198" s="153">
        <v>2</v>
      </c>
      <c r="AA198" s="132">
        <v>1</v>
      </c>
      <c r="AB198" s="132">
        <v>9</v>
      </c>
      <c r="AC198" s="132">
        <v>9</v>
      </c>
      <c r="AZ198" s="132">
        <v>4</v>
      </c>
      <c r="BA198" s="132">
        <f t="shared" ref="BA198:BA228" si="7">IF(AZ198=1,G198,0)</f>
        <v>0</v>
      </c>
      <c r="BB198" s="132">
        <f t="shared" ref="BB198:BB228" si="8">IF(AZ198=2,G198,0)</f>
        <v>0</v>
      </c>
      <c r="BC198" s="132">
        <f t="shared" ref="BC198:BC228" si="9">IF(AZ198=3,G198,0)</f>
        <v>0</v>
      </c>
      <c r="BD198" s="132">
        <f t="shared" ref="BD198:BD228" si="10">IF(AZ198=4,G198,0)</f>
        <v>0</v>
      </c>
      <c r="BE198" s="132">
        <f t="shared" ref="BE198:BE228" si="11">IF(AZ198=5,G198,0)</f>
        <v>0</v>
      </c>
      <c r="CA198" s="160">
        <v>1</v>
      </c>
      <c r="CB198" s="160">
        <v>9</v>
      </c>
      <c r="CZ198" s="132">
        <v>0</v>
      </c>
    </row>
    <row r="199" spans="1:104" x14ac:dyDescent="0.2">
      <c r="A199" s="154">
        <v>88</v>
      </c>
      <c r="B199" s="155" t="s">
        <v>338</v>
      </c>
      <c r="C199" s="156" t="s">
        <v>339</v>
      </c>
      <c r="D199" s="157" t="s">
        <v>75</v>
      </c>
      <c r="E199" s="158">
        <v>9</v>
      </c>
      <c r="F199" s="158"/>
      <c r="G199" s="159">
        <f t="shared" si="6"/>
        <v>0</v>
      </c>
      <c r="O199" s="153">
        <v>2</v>
      </c>
      <c r="AA199" s="132">
        <v>1</v>
      </c>
      <c r="AB199" s="132">
        <v>9</v>
      </c>
      <c r="AC199" s="132">
        <v>9</v>
      </c>
      <c r="AZ199" s="132">
        <v>4</v>
      </c>
      <c r="BA199" s="132">
        <f t="shared" si="7"/>
        <v>0</v>
      </c>
      <c r="BB199" s="132">
        <f t="shared" si="8"/>
        <v>0</v>
      </c>
      <c r="BC199" s="132">
        <f t="shared" si="9"/>
        <v>0</v>
      </c>
      <c r="BD199" s="132">
        <f t="shared" si="10"/>
        <v>0</v>
      </c>
      <c r="BE199" s="132">
        <f t="shared" si="11"/>
        <v>0</v>
      </c>
      <c r="CA199" s="160">
        <v>1</v>
      </c>
      <c r="CB199" s="160">
        <v>9</v>
      </c>
      <c r="CZ199" s="132">
        <v>0</v>
      </c>
    </row>
    <row r="200" spans="1:104" x14ac:dyDescent="0.2">
      <c r="A200" s="154">
        <v>89</v>
      </c>
      <c r="B200" s="155" t="s">
        <v>340</v>
      </c>
      <c r="C200" s="156" t="s">
        <v>341</v>
      </c>
      <c r="D200" s="157" t="s">
        <v>75</v>
      </c>
      <c r="E200" s="158">
        <v>8</v>
      </c>
      <c r="F200" s="158"/>
      <c r="G200" s="159">
        <f t="shared" si="6"/>
        <v>0</v>
      </c>
      <c r="O200" s="153">
        <v>2</v>
      </c>
      <c r="AA200" s="132">
        <v>1</v>
      </c>
      <c r="AB200" s="132">
        <v>9</v>
      </c>
      <c r="AC200" s="132">
        <v>9</v>
      </c>
      <c r="AZ200" s="132">
        <v>4</v>
      </c>
      <c r="BA200" s="132">
        <f t="shared" si="7"/>
        <v>0</v>
      </c>
      <c r="BB200" s="132">
        <f t="shared" si="8"/>
        <v>0</v>
      </c>
      <c r="BC200" s="132">
        <f t="shared" si="9"/>
        <v>0</v>
      </c>
      <c r="BD200" s="132">
        <f t="shared" si="10"/>
        <v>0</v>
      </c>
      <c r="BE200" s="132">
        <f t="shared" si="11"/>
        <v>0</v>
      </c>
      <c r="CA200" s="160">
        <v>1</v>
      </c>
      <c r="CB200" s="160">
        <v>9</v>
      </c>
      <c r="CZ200" s="132">
        <v>0</v>
      </c>
    </row>
    <row r="201" spans="1:104" x14ac:dyDescent="0.2">
      <c r="A201" s="154">
        <v>90</v>
      </c>
      <c r="B201" s="155" t="s">
        <v>342</v>
      </c>
      <c r="C201" s="156" t="s">
        <v>343</v>
      </c>
      <c r="D201" s="157" t="s">
        <v>75</v>
      </c>
      <c r="E201" s="158">
        <v>10</v>
      </c>
      <c r="F201" s="158"/>
      <c r="G201" s="159">
        <f t="shared" si="6"/>
        <v>0</v>
      </c>
      <c r="O201" s="153">
        <v>2</v>
      </c>
      <c r="AA201" s="132">
        <v>1</v>
      </c>
      <c r="AB201" s="132">
        <v>9</v>
      </c>
      <c r="AC201" s="132">
        <v>9</v>
      </c>
      <c r="AZ201" s="132">
        <v>4</v>
      </c>
      <c r="BA201" s="132">
        <f t="shared" si="7"/>
        <v>0</v>
      </c>
      <c r="BB201" s="132">
        <f t="shared" si="8"/>
        <v>0</v>
      </c>
      <c r="BC201" s="132">
        <f t="shared" si="9"/>
        <v>0</v>
      </c>
      <c r="BD201" s="132">
        <f t="shared" si="10"/>
        <v>0</v>
      </c>
      <c r="BE201" s="132">
        <f t="shared" si="11"/>
        <v>0</v>
      </c>
      <c r="CA201" s="160">
        <v>1</v>
      </c>
      <c r="CB201" s="160">
        <v>9</v>
      </c>
      <c r="CZ201" s="132">
        <v>0</v>
      </c>
    </row>
    <row r="202" spans="1:104" x14ac:dyDescent="0.2">
      <c r="A202" s="154">
        <v>91</v>
      </c>
      <c r="B202" s="155" t="s">
        <v>344</v>
      </c>
      <c r="C202" s="156" t="s">
        <v>345</v>
      </c>
      <c r="D202" s="157" t="s">
        <v>75</v>
      </c>
      <c r="E202" s="158">
        <v>4</v>
      </c>
      <c r="F202" s="158"/>
      <c r="G202" s="159">
        <f t="shared" si="6"/>
        <v>0</v>
      </c>
      <c r="O202" s="153">
        <v>2</v>
      </c>
      <c r="AA202" s="132">
        <v>1</v>
      </c>
      <c r="AB202" s="132">
        <v>9</v>
      </c>
      <c r="AC202" s="132">
        <v>9</v>
      </c>
      <c r="AZ202" s="132">
        <v>4</v>
      </c>
      <c r="BA202" s="132">
        <f t="shared" si="7"/>
        <v>0</v>
      </c>
      <c r="BB202" s="132">
        <f t="shared" si="8"/>
        <v>0</v>
      </c>
      <c r="BC202" s="132">
        <f t="shared" si="9"/>
        <v>0</v>
      </c>
      <c r="BD202" s="132">
        <f t="shared" si="10"/>
        <v>0</v>
      </c>
      <c r="BE202" s="132">
        <f t="shared" si="11"/>
        <v>0</v>
      </c>
      <c r="CA202" s="160">
        <v>1</v>
      </c>
      <c r="CB202" s="160">
        <v>9</v>
      </c>
      <c r="CZ202" s="132">
        <v>0</v>
      </c>
    </row>
    <row r="203" spans="1:104" x14ac:dyDescent="0.2">
      <c r="A203" s="154">
        <v>92</v>
      </c>
      <c r="B203" s="155" t="s">
        <v>346</v>
      </c>
      <c r="C203" s="156" t="s">
        <v>347</v>
      </c>
      <c r="D203" s="157" t="s">
        <v>75</v>
      </c>
      <c r="E203" s="158">
        <v>32</v>
      </c>
      <c r="F203" s="158"/>
      <c r="G203" s="159">
        <f t="shared" si="6"/>
        <v>0</v>
      </c>
      <c r="O203" s="153">
        <v>2</v>
      </c>
      <c r="AA203" s="132">
        <v>1</v>
      </c>
      <c r="AB203" s="132">
        <v>9</v>
      </c>
      <c r="AC203" s="132">
        <v>9</v>
      </c>
      <c r="AZ203" s="132">
        <v>4</v>
      </c>
      <c r="BA203" s="132">
        <f t="shared" si="7"/>
        <v>0</v>
      </c>
      <c r="BB203" s="132">
        <f t="shared" si="8"/>
        <v>0</v>
      </c>
      <c r="BC203" s="132">
        <f t="shared" si="9"/>
        <v>0</v>
      </c>
      <c r="BD203" s="132">
        <f t="shared" si="10"/>
        <v>0</v>
      </c>
      <c r="BE203" s="132">
        <f t="shared" si="11"/>
        <v>0</v>
      </c>
      <c r="CA203" s="160">
        <v>1</v>
      </c>
      <c r="CB203" s="160">
        <v>9</v>
      </c>
      <c r="CZ203" s="132">
        <v>0</v>
      </c>
    </row>
    <row r="204" spans="1:104" x14ac:dyDescent="0.2">
      <c r="A204" s="154">
        <v>93</v>
      </c>
      <c r="B204" s="155" t="s">
        <v>348</v>
      </c>
      <c r="C204" s="156" t="s">
        <v>349</v>
      </c>
      <c r="D204" s="157" t="s">
        <v>75</v>
      </c>
      <c r="E204" s="158">
        <v>6</v>
      </c>
      <c r="F204" s="158"/>
      <c r="G204" s="159">
        <f t="shared" si="6"/>
        <v>0</v>
      </c>
      <c r="O204" s="153">
        <v>2</v>
      </c>
      <c r="AA204" s="132">
        <v>1</v>
      </c>
      <c r="AB204" s="132">
        <v>9</v>
      </c>
      <c r="AC204" s="132">
        <v>9</v>
      </c>
      <c r="AZ204" s="132">
        <v>4</v>
      </c>
      <c r="BA204" s="132">
        <f t="shared" si="7"/>
        <v>0</v>
      </c>
      <c r="BB204" s="132">
        <f t="shared" si="8"/>
        <v>0</v>
      </c>
      <c r="BC204" s="132">
        <f t="shared" si="9"/>
        <v>0</v>
      </c>
      <c r="BD204" s="132">
        <f t="shared" si="10"/>
        <v>0</v>
      </c>
      <c r="BE204" s="132">
        <f t="shared" si="11"/>
        <v>0</v>
      </c>
      <c r="CA204" s="160">
        <v>1</v>
      </c>
      <c r="CB204" s="160">
        <v>9</v>
      </c>
      <c r="CZ204" s="132">
        <v>0</v>
      </c>
    </row>
    <row r="205" spans="1:104" x14ac:dyDescent="0.2">
      <c r="A205" s="154">
        <v>94</v>
      </c>
      <c r="B205" s="155" t="s">
        <v>350</v>
      </c>
      <c r="C205" s="156" t="s">
        <v>351</v>
      </c>
      <c r="D205" s="157" t="s">
        <v>75</v>
      </c>
      <c r="E205" s="158">
        <v>150</v>
      </c>
      <c r="F205" s="158"/>
      <c r="G205" s="159">
        <f t="shared" si="6"/>
        <v>0</v>
      </c>
      <c r="O205" s="153">
        <v>2</v>
      </c>
      <c r="AA205" s="132">
        <v>1</v>
      </c>
      <c r="AB205" s="132">
        <v>9</v>
      </c>
      <c r="AC205" s="132">
        <v>9</v>
      </c>
      <c r="AZ205" s="132">
        <v>4</v>
      </c>
      <c r="BA205" s="132">
        <f t="shared" si="7"/>
        <v>0</v>
      </c>
      <c r="BB205" s="132">
        <f t="shared" si="8"/>
        <v>0</v>
      </c>
      <c r="BC205" s="132">
        <f t="shared" si="9"/>
        <v>0</v>
      </c>
      <c r="BD205" s="132">
        <f t="shared" si="10"/>
        <v>0</v>
      </c>
      <c r="BE205" s="132">
        <f t="shared" si="11"/>
        <v>0</v>
      </c>
      <c r="CA205" s="160">
        <v>1</v>
      </c>
      <c r="CB205" s="160">
        <v>9</v>
      </c>
      <c r="CZ205" s="132">
        <v>0</v>
      </c>
    </row>
    <row r="206" spans="1:104" x14ac:dyDescent="0.2">
      <c r="A206" s="154">
        <v>95</v>
      </c>
      <c r="B206" s="155" t="s">
        <v>352</v>
      </c>
      <c r="C206" s="156" t="s">
        <v>353</v>
      </c>
      <c r="D206" s="157" t="s">
        <v>75</v>
      </c>
      <c r="E206" s="158">
        <v>4</v>
      </c>
      <c r="F206" s="158"/>
      <c r="G206" s="159">
        <f t="shared" si="6"/>
        <v>0</v>
      </c>
      <c r="O206" s="153">
        <v>2</v>
      </c>
      <c r="AA206" s="132">
        <v>1</v>
      </c>
      <c r="AB206" s="132">
        <v>9</v>
      </c>
      <c r="AC206" s="132">
        <v>9</v>
      </c>
      <c r="AZ206" s="132">
        <v>4</v>
      </c>
      <c r="BA206" s="132">
        <f t="shared" si="7"/>
        <v>0</v>
      </c>
      <c r="BB206" s="132">
        <f t="shared" si="8"/>
        <v>0</v>
      </c>
      <c r="BC206" s="132">
        <f t="shared" si="9"/>
        <v>0</v>
      </c>
      <c r="BD206" s="132">
        <f t="shared" si="10"/>
        <v>0</v>
      </c>
      <c r="BE206" s="132">
        <f t="shared" si="11"/>
        <v>0</v>
      </c>
      <c r="CA206" s="160">
        <v>1</v>
      </c>
      <c r="CB206" s="160">
        <v>9</v>
      </c>
      <c r="CZ206" s="132">
        <v>0</v>
      </c>
    </row>
    <row r="207" spans="1:104" ht="22.5" x14ac:dyDescent="0.2">
      <c r="A207" s="154">
        <v>96</v>
      </c>
      <c r="B207" s="155" t="s">
        <v>354</v>
      </c>
      <c r="C207" s="156" t="s">
        <v>355</v>
      </c>
      <c r="D207" s="157" t="s">
        <v>75</v>
      </c>
      <c r="E207" s="158">
        <v>16</v>
      </c>
      <c r="F207" s="158"/>
      <c r="G207" s="159">
        <f t="shared" si="6"/>
        <v>0</v>
      </c>
      <c r="O207" s="153">
        <v>2</v>
      </c>
      <c r="AA207" s="132">
        <v>1</v>
      </c>
      <c r="AB207" s="132">
        <v>9</v>
      </c>
      <c r="AC207" s="132">
        <v>9</v>
      </c>
      <c r="AZ207" s="132">
        <v>4</v>
      </c>
      <c r="BA207" s="132">
        <f t="shared" si="7"/>
        <v>0</v>
      </c>
      <c r="BB207" s="132">
        <f t="shared" si="8"/>
        <v>0</v>
      </c>
      <c r="BC207" s="132">
        <f t="shared" si="9"/>
        <v>0</v>
      </c>
      <c r="BD207" s="132">
        <f t="shared" si="10"/>
        <v>0</v>
      </c>
      <c r="BE207" s="132">
        <f t="shared" si="11"/>
        <v>0</v>
      </c>
      <c r="CA207" s="160">
        <v>1</v>
      </c>
      <c r="CB207" s="160">
        <v>9</v>
      </c>
      <c r="CZ207" s="132">
        <v>0</v>
      </c>
    </row>
    <row r="208" spans="1:104" x14ac:dyDescent="0.2">
      <c r="A208" s="154">
        <v>97</v>
      </c>
      <c r="B208" s="155" t="s">
        <v>356</v>
      </c>
      <c r="C208" s="156" t="s">
        <v>357</v>
      </c>
      <c r="D208" s="157" t="s">
        <v>75</v>
      </c>
      <c r="E208" s="158">
        <v>8</v>
      </c>
      <c r="F208" s="158"/>
      <c r="G208" s="159">
        <f t="shared" si="6"/>
        <v>0</v>
      </c>
      <c r="O208" s="153">
        <v>2</v>
      </c>
      <c r="AA208" s="132">
        <v>1</v>
      </c>
      <c r="AB208" s="132">
        <v>9</v>
      </c>
      <c r="AC208" s="132">
        <v>9</v>
      </c>
      <c r="AZ208" s="132">
        <v>4</v>
      </c>
      <c r="BA208" s="132">
        <f t="shared" si="7"/>
        <v>0</v>
      </c>
      <c r="BB208" s="132">
        <f t="shared" si="8"/>
        <v>0</v>
      </c>
      <c r="BC208" s="132">
        <f t="shared" si="9"/>
        <v>0</v>
      </c>
      <c r="BD208" s="132">
        <f t="shared" si="10"/>
        <v>0</v>
      </c>
      <c r="BE208" s="132">
        <f t="shared" si="11"/>
        <v>0</v>
      </c>
      <c r="CA208" s="160">
        <v>1</v>
      </c>
      <c r="CB208" s="160">
        <v>9</v>
      </c>
      <c r="CZ208" s="132">
        <v>0</v>
      </c>
    </row>
    <row r="209" spans="1:104" x14ac:dyDescent="0.2">
      <c r="A209" s="154">
        <v>98</v>
      </c>
      <c r="B209" s="155" t="s">
        <v>358</v>
      </c>
      <c r="C209" s="156" t="s">
        <v>359</v>
      </c>
      <c r="D209" s="157" t="s">
        <v>151</v>
      </c>
      <c r="E209" s="158">
        <v>225</v>
      </c>
      <c r="F209" s="158"/>
      <c r="G209" s="159">
        <f t="shared" si="6"/>
        <v>0</v>
      </c>
      <c r="O209" s="153">
        <v>2</v>
      </c>
      <c r="AA209" s="132">
        <v>1</v>
      </c>
      <c r="AB209" s="132">
        <v>9</v>
      </c>
      <c r="AC209" s="132">
        <v>9</v>
      </c>
      <c r="AZ209" s="132">
        <v>4</v>
      </c>
      <c r="BA209" s="132">
        <f t="shared" si="7"/>
        <v>0</v>
      </c>
      <c r="BB209" s="132">
        <f t="shared" si="8"/>
        <v>0</v>
      </c>
      <c r="BC209" s="132">
        <f t="shared" si="9"/>
        <v>0</v>
      </c>
      <c r="BD209" s="132">
        <f t="shared" si="10"/>
        <v>0</v>
      </c>
      <c r="BE209" s="132">
        <f t="shared" si="11"/>
        <v>0</v>
      </c>
      <c r="CA209" s="160">
        <v>1</v>
      </c>
      <c r="CB209" s="160">
        <v>9</v>
      </c>
      <c r="CZ209" s="132">
        <v>0</v>
      </c>
    </row>
    <row r="210" spans="1:104" x14ac:dyDescent="0.2">
      <c r="A210" s="154">
        <v>99</v>
      </c>
      <c r="B210" s="155" t="s">
        <v>360</v>
      </c>
      <c r="C210" s="156" t="s">
        <v>361</v>
      </c>
      <c r="D210" s="157" t="s">
        <v>151</v>
      </c>
      <c r="E210" s="158">
        <v>50</v>
      </c>
      <c r="F210" s="158"/>
      <c r="G210" s="159">
        <f t="shared" si="6"/>
        <v>0</v>
      </c>
      <c r="O210" s="153">
        <v>2</v>
      </c>
      <c r="AA210" s="132">
        <v>1</v>
      </c>
      <c r="AB210" s="132">
        <v>9</v>
      </c>
      <c r="AC210" s="132">
        <v>9</v>
      </c>
      <c r="AZ210" s="132">
        <v>4</v>
      </c>
      <c r="BA210" s="132">
        <f t="shared" si="7"/>
        <v>0</v>
      </c>
      <c r="BB210" s="132">
        <f t="shared" si="8"/>
        <v>0</v>
      </c>
      <c r="BC210" s="132">
        <f t="shared" si="9"/>
        <v>0</v>
      </c>
      <c r="BD210" s="132">
        <f t="shared" si="10"/>
        <v>0</v>
      </c>
      <c r="BE210" s="132">
        <f t="shared" si="11"/>
        <v>0</v>
      </c>
      <c r="CA210" s="160">
        <v>1</v>
      </c>
      <c r="CB210" s="160">
        <v>9</v>
      </c>
      <c r="CZ210" s="132">
        <v>0</v>
      </c>
    </row>
    <row r="211" spans="1:104" x14ac:dyDescent="0.2">
      <c r="A211" s="154">
        <v>100</v>
      </c>
      <c r="B211" s="155" t="s">
        <v>362</v>
      </c>
      <c r="C211" s="156" t="s">
        <v>363</v>
      </c>
      <c r="D211" s="157" t="s">
        <v>75</v>
      </c>
      <c r="E211" s="158">
        <v>16</v>
      </c>
      <c r="F211" s="158"/>
      <c r="G211" s="159">
        <f t="shared" si="6"/>
        <v>0</v>
      </c>
      <c r="O211" s="153">
        <v>2</v>
      </c>
      <c r="AA211" s="132">
        <v>1</v>
      </c>
      <c r="AB211" s="132">
        <v>9</v>
      </c>
      <c r="AC211" s="132">
        <v>9</v>
      </c>
      <c r="AZ211" s="132">
        <v>4</v>
      </c>
      <c r="BA211" s="132">
        <f t="shared" si="7"/>
        <v>0</v>
      </c>
      <c r="BB211" s="132">
        <f t="shared" si="8"/>
        <v>0</v>
      </c>
      <c r="BC211" s="132">
        <f t="shared" si="9"/>
        <v>0</v>
      </c>
      <c r="BD211" s="132">
        <f t="shared" si="10"/>
        <v>0</v>
      </c>
      <c r="BE211" s="132">
        <f t="shared" si="11"/>
        <v>0</v>
      </c>
      <c r="CA211" s="160">
        <v>1</v>
      </c>
      <c r="CB211" s="160">
        <v>9</v>
      </c>
      <c r="CZ211" s="132">
        <v>0</v>
      </c>
    </row>
    <row r="212" spans="1:104" x14ac:dyDescent="0.2">
      <c r="A212" s="154">
        <v>101</v>
      </c>
      <c r="B212" s="155" t="s">
        <v>364</v>
      </c>
      <c r="C212" s="156" t="s">
        <v>365</v>
      </c>
      <c r="D212" s="157" t="s">
        <v>75</v>
      </c>
      <c r="E212" s="158">
        <v>4</v>
      </c>
      <c r="F212" s="158"/>
      <c r="G212" s="159">
        <f t="shared" si="6"/>
        <v>0</v>
      </c>
      <c r="O212" s="153">
        <v>2</v>
      </c>
      <c r="AA212" s="132">
        <v>1</v>
      </c>
      <c r="AB212" s="132">
        <v>9</v>
      </c>
      <c r="AC212" s="132">
        <v>9</v>
      </c>
      <c r="AZ212" s="132">
        <v>4</v>
      </c>
      <c r="BA212" s="132">
        <f t="shared" si="7"/>
        <v>0</v>
      </c>
      <c r="BB212" s="132">
        <f t="shared" si="8"/>
        <v>0</v>
      </c>
      <c r="BC212" s="132">
        <f t="shared" si="9"/>
        <v>0</v>
      </c>
      <c r="BD212" s="132">
        <f t="shared" si="10"/>
        <v>0</v>
      </c>
      <c r="BE212" s="132">
        <f t="shared" si="11"/>
        <v>0</v>
      </c>
      <c r="CA212" s="160">
        <v>1</v>
      </c>
      <c r="CB212" s="160">
        <v>9</v>
      </c>
      <c r="CZ212" s="132">
        <v>0</v>
      </c>
    </row>
    <row r="213" spans="1:104" x14ac:dyDescent="0.2">
      <c r="A213" s="154">
        <v>102</v>
      </c>
      <c r="B213" s="155" t="s">
        <v>366</v>
      </c>
      <c r="C213" s="156" t="s">
        <v>367</v>
      </c>
      <c r="D213" s="157" t="s">
        <v>368</v>
      </c>
      <c r="E213" s="158">
        <v>4</v>
      </c>
      <c r="F213" s="158"/>
      <c r="G213" s="159">
        <f t="shared" si="6"/>
        <v>0</v>
      </c>
      <c r="O213" s="153">
        <v>2</v>
      </c>
      <c r="AA213" s="132">
        <v>1</v>
      </c>
      <c r="AB213" s="132">
        <v>9</v>
      </c>
      <c r="AC213" s="132">
        <v>9</v>
      </c>
      <c r="AZ213" s="132">
        <v>4</v>
      </c>
      <c r="BA213" s="132">
        <f t="shared" si="7"/>
        <v>0</v>
      </c>
      <c r="BB213" s="132">
        <f t="shared" si="8"/>
        <v>0</v>
      </c>
      <c r="BC213" s="132">
        <f t="shared" si="9"/>
        <v>0</v>
      </c>
      <c r="BD213" s="132">
        <f t="shared" si="10"/>
        <v>0</v>
      </c>
      <c r="BE213" s="132">
        <f t="shared" si="11"/>
        <v>0</v>
      </c>
      <c r="CA213" s="160">
        <v>1</v>
      </c>
      <c r="CB213" s="160">
        <v>9</v>
      </c>
      <c r="CZ213" s="132">
        <v>0</v>
      </c>
    </row>
    <row r="214" spans="1:104" x14ac:dyDescent="0.2">
      <c r="A214" s="154">
        <v>103</v>
      </c>
      <c r="B214" s="155" t="s">
        <v>369</v>
      </c>
      <c r="C214" s="156" t="s">
        <v>370</v>
      </c>
      <c r="D214" s="157" t="s">
        <v>96</v>
      </c>
      <c r="E214" s="158">
        <v>2</v>
      </c>
      <c r="F214" s="158"/>
      <c r="G214" s="159">
        <f t="shared" si="6"/>
        <v>0</v>
      </c>
      <c r="O214" s="153">
        <v>2</v>
      </c>
      <c r="AA214" s="132">
        <v>1</v>
      </c>
      <c r="AB214" s="132">
        <v>9</v>
      </c>
      <c r="AC214" s="132">
        <v>9</v>
      </c>
      <c r="AZ214" s="132">
        <v>4</v>
      </c>
      <c r="BA214" s="132">
        <f t="shared" si="7"/>
        <v>0</v>
      </c>
      <c r="BB214" s="132">
        <f t="shared" si="8"/>
        <v>0</v>
      </c>
      <c r="BC214" s="132">
        <f t="shared" si="9"/>
        <v>0</v>
      </c>
      <c r="BD214" s="132">
        <f t="shared" si="10"/>
        <v>0</v>
      </c>
      <c r="BE214" s="132">
        <f t="shared" si="11"/>
        <v>0</v>
      </c>
      <c r="CA214" s="160">
        <v>1</v>
      </c>
      <c r="CB214" s="160">
        <v>9</v>
      </c>
      <c r="CZ214" s="132">
        <v>0</v>
      </c>
    </row>
    <row r="215" spans="1:104" ht="22.5" x14ac:dyDescent="0.2">
      <c r="A215" s="154">
        <v>104</v>
      </c>
      <c r="B215" s="155" t="s">
        <v>371</v>
      </c>
      <c r="C215" s="156" t="s">
        <v>372</v>
      </c>
      <c r="D215" s="157" t="s">
        <v>368</v>
      </c>
      <c r="E215" s="158">
        <v>6</v>
      </c>
      <c r="F215" s="158"/>
      <c r="G215" s="159">
        <f t="shared" si="6"/>
        <v>0</v>
      </c>
      <c r="O215" s="153">
        <v>2</v>
      </c>
      <c r="AA215" s="132">
        <v>1</v>
      </c>
      <c r="AB215" s="132">
        <v>9</v>
      </c>
      <c r="AC215" s="132">
        <v>9</v>
      </c>
      <c r="AZ215" s="132">
        <v>4</v>
      </c>
      <c r="BA215" s="132">
        <f t="shared" si="7"/>
        <v>0</v>
      </c>
      <c r="BB215" s="132">
        <f t="shared" si="8"/>
        <v>0</v>
      </c>
      <c r="BC215" s="132">
        <f t="shared" si="9"/>
        <v>0</v>
      </c>
      <c r="BD215" s="132">
        <f t="shared" si="10"/>
        <v>0</v>
      </c>
      <c r="BE215" s="132">
        <f t="shared" si="11"/>
        <v>0</v>
      </c>
      <c r="CA215" s="160">
        <v>1</v>
      </c>
      <c r="CB215" s="160">
        <v>9</v>
      </c>
      <c r="CZ215" s="132">
        <v>0</v>
      </c>
    </row>
    <row r="216" spans="1:104" x14ac:dyDescent="0.2">
      <c r="A216" s="154">
        <v>105</v>
      </c>
      <c r="B216" s="155" t="s">
        <v>373</v>
      </c>
      <c r="C216" s="156" t="s">
        <v>374</v>
      </c>
      <c r="D216" s="157" t="s">
        <v>368</v>
      </c>
      <c r="E216" s="158">
        <v>8</v>
      </c>
      <c r="F216" s="158"/>
      <c r="G216" s="159">
        <f t="shared" si="6"/>
        <v>0</v>
      </c>
      <c r="O216" s="153">
        <v>2</v>
      </c>
      <c r="AA216" s="132">
        <v>1</v>
      </c>
      <c r="AB216" s="132">
        <v>9</v>
      </c>
      <c r="AC216" s="132">
        <v>9</v>
      </c>
      <c r="AZ216" s="132">
        <v>4</v>
      </c>
      <c r="BA216" s="132">
        <f t="shared" si="7"/>
        <v>0</v>
      </c>
      <c r="BB216" s="132">
        <f t="shared" si="8"/>
        <v>0</v>
      </c>
      <c r="BC216" s="132">
        <f t="shared" si="9"/>
        <v>0</v>
      </c>
      <c r="BD216" s="132">
        <f t="shared" si="10"/>
        <v>0</v>
      </c>
      <c r="BE216" s="132">
        <f t="shared" si="11"/>
        <v>0</v>
      </c>
      <c r="CA216" s="160">
        <v>1</v>
      </c>
      <c r="CB216" s="160">
        <v>9</v>
      </c>
      <c r="CZ216" s="132">
        <v>0</v>
      </c>
    </row>
    <row r="217" spans="1:104" x14ac:dyDescent="0.2">
      <c r="A217" s="154">
        <v>106</v>
      </c>
      <c r="B217" s="155" t="s">
        <v>375</v>
      </c>
      <c r="C217" s="156" t="s">
        <v>376</v>
      </c>
      <c r="D217" s="157" t="s">
        <v>368</v>
      </c>
      <c r="E217" s="158">
        <v>16</v>
      </c>
      <c r="F217" s="158"/>
      <c r="G217" s="159">
        <f t="shared" si="6"/>
        <v>0</v>
      </c>
      <c r="O217" s="153">
        <v>2</v>
      </c>
      <c r="AA217" s="132">
        <v>1</v>
      </c>
      <c r="AB217" s="132">
        <v>9</v>
      </c>
      <c r="AC217" s="132">
        <v>9</v>
      </c>
      <c r="AZ217" s="132">
        <v>4</v>
      </c>
      <c r="BA217" s="132">
        <f t="shared" si="7"/>
        <v>0</v>
      </c>
      <c r="BB217" s="132">
        <f t="shared" si="8"/>
        <v>0</v>
      </c>
      <c r="BC217" s="132">
        <f t="shared" si="9"/>
        <v>0</v>
      </c>
      <c r="BD217" s="132">
        <f t="shared" si="10"/>
        <v>0</v>
      </c>
      <c r="BE217" s="132">
        <f t="shared" si="11"/>
        <v>0</v>
      </c>
      <c r="CA217" s="160">
        <v>1</v>
      </c>
      <c r="CB217" s="160">
        <v>9</v>
      </c>
      <c r="CZ217" s="132">
        <v>0</v>
      </c>
    </row>
    <row r="218" spans="1:104" x14ac:dyDescent="0.2">
      <c r="A218" s="154">
        <v>107</v>
      </c>
      <c r="B218" s="155" t="s">
        <v>377</v>
      </c>
      <c r="C218" s="156" t="s">
        <v>378</v>
      </c>
      <c r="D218" s="157" t="s">
        <v>379</v>
      </c>
      <c r="E218" s="158">
        <v>1</v>
      </c>
      <c r="F218" s="158"/>
      <c r="G218" s="159">
        <f t="shared" si="6"/>
        <v>0</v>
      </c>
      <c r="O218" s="153">
        <v>2</v>
      </c>
      <c r="AA218" s="132">
        <v>1</v>
      </c>
      <c r="AB218" s="132">
        <v>9</v>
      </c>
      <c r="AC218" s="132">
        <v>9</v>
      </c>
      <c r="AZ218" s="132">
        <v>4</v>
      </c>
      <c r="BA218" s="132">
        <f t="shared" si="7"/>
        <v>0</v>
      </c>
      <c r="BB218" s="132">
        <f t="shared" si="8"/>
        <v>0</v>
      </c>
      <c r="BC218" s="132">
        <f t="shared" si="9"/>
        <v>0</v>
      </c>
      <c r="BD218" s="132">
        <f t="shared" si="10"/>
        <v>0</v>
      </c>
      <c r="BE218" s="132">
        <f t="shared" si="11"/>
        <v>0</v>
      </c>
      <c r="CA218" s="160">
        <v>1</v>
      </c>
      <c r="CB218" s="160">
        <v>9</v>
      </c>
      <c r="CZ218" s="132">
        <v>0</v>
      </c>
    </row>
    <row r="219" spans="1:104" x14ac:dyDescent="0.2">
      <c r="A219" s="154">
        <v>108</v>
      </c>
      <c r="B219" s="155" t="s">
        <v>380</v>
      </c>
      <c r="C219" s="156" t="s">
        <v>381</v>
      </c>
      <c r="D219" s="157" t="s">
        <v>368</v>
      </c>
      <c r="E219" s="158">
        <v>8</v>
      </c>
      <c r="F219" s="158"/>
      <c r="G219" s="159">
        <f t="shared" si="6"/>
        <v>0</v>
      </c>
      <c r="O219" s="153">
        <v>2</v>
      </c>
      <c r="AA219" s="132">
        <v>1</v>
      </c>
      <c r="AB219" s="132">
        <v>9</v>
      </c>
      <c r="AC219" s="132">
        <v>9</v>
      </c>
      <c r="AZ219" s="132">
        <v>4</v>
      </c>
      <c r="BA219" s="132">
        <f t="shared" si="7"/>
        <v>0</v>
      </c>
      <c r="BB219" s="132">
        <f t="shared" si="8"/>
        <v>0</v>
      </c>
      <c r="BC219" s="132">
        <f t="shared" si="9"/>
        <v>0</v>
      </c>
      <c r="BD219" s="132">
        <f t="shared" si="10"/>
        <v>0</v>
      </c>
      <c r="BE219" s="132">
        <f t="shared" si="11"/>
        <v>0</v>
      </c>
      <c r="CA219" s="160">
        <v>1</v>
      </c>
      <c r="CB219" s="160">
        <v>9</v>
      </c>
      <c r="CZ219" s="132">
        <v>0</v>
      </c>
    </row>
    <row r="220" spans="1:104" x14ac:dyDescent="0.2">
      <c r="A220" s="154">
        <v>109</v>
      </c>
      <c r="B220" s="155" t="s">
        <v>382</v>
      </c>
      <c r="C220" s="156" t="s">
        <v>383</v>
      </c>
      <c r="D220" s="157" t="s">
        <v>379</v>
      </c>
      <c r="E220" s="158">
        <v>1</v>
      </c>
      <c r="F220" s="158"/>
      <c r="G220" s="159">
        <f t="shared" si="6"/>
        <v>0</v>
      </c>
      <c r="O220" s="153">
        <v>2</v>
      </c>
      <c r="AA220" s="132">
        <v>1</v>
      </c>
      <c r="AB220" s="132">
        <v>9</v>
      </c>
      <c r="AC220" s="132">
        <v>9</v>
      </c>
      <c r="AZ220" s="132">
        <v>4</v>
      </c>
      <c r="BA220" s="132">
        <f t="shared" si="7"/>
        <v>0</v>
      </c>
      <c r="BB220" s="132">
        <f t="shared" si="8"/>
        <v>0</v>
      </c>
      <c r="BC220" s="132">
        <f t="shared" si="9"/>
        <v>0</v>
      </c>
      <c r="BD220" s="132">
        <f t="shared" si="10"/>
        <v>0</v>
      </c>
      <c r="BE220" s="132">
        <f t="shared" si="11"/>
        <v>0</v>
      </c>
      <c r="CA220" s="160">
        <v>1</v>
      </c>
      <c r="CB220" s="160">
        <v>9</v>
      </c>
      <c r="CZ220" s="132">
        <v>0</v>
      </c>
    </row>
    <row r="221" spans="1:104" x14ac:dyDescent="0.2">
      <c r="A221" s="154">
        <v>110</v>
      </c>
      <c r="B221" s="155" t="s">
        <v>384</v>
      </c>
      <c r="C221" s="156" t="s">
        <v>385</v>
      </c>
      <c r="D221" s="157" t="s">
        <v>379</v>
      </c>
      <c r="E221" s="158">
        <v>1</v>
      </c>
      <c r="F221" s="158"/>
      <c r="G221" s="159">
        <f t="shared" si="6"/>
        <v>0</v>
      </c>
      <c r="O221" s="153">
        <v>2</v>
      </c>
      <c r="AA221" s="132">
        <v>1</v>
      </c>
      <c r="AB221" s="132">
        <v>9</v>
      </c>
      <c r="AC221" s="132">
        <v>9</v>
      </c>
      <c r="AZ221" s="132">
        <v>4</v>
      </c>
      <c r="BA221" s="132">
        <f t="shared" si="7"/>
        <v>0</v>
      </c>
      <c r="BB221" s="132">
        <f t="shared" si="8"/>
        <v>0</v>
      </c>
      <c r="BC221" s="132">
        <f t="shared" si="9"/>
        <v>0</v>
      </c>
      <c r="BD221" s="132">
        <f t="shared" si="10"/>
        <v>0</v>
      </c>
      <c r="BE221" s="132">
        <f t="shared" si="11"/>
        <v>0</v>
      </c>
      <c r="CA221" s="160">
        <v>1</v>
      </c>
      <c r="CB221" s="160">
        <v>9</v>
      </c>
      <c r="CZ221" s="132">
        <v>0</v>
      </c>
    </row>
    <row r="222" spans="1:104" x14ac:dyDescent="0.2">
      <c r="A222" s="154">
        <v>111</v>
      </c>
      <c r="B222" s="155" t="s">
        <v>386</v>
      </c>
      <c r="C222" s="156" t="s">
        <v>387</v>
      </c>
      <c r="D222" s="157" t="s">
        <v>379</v>
      </c>
      <c r="E222" s="158">
        <v>1</v>
      </c>
      <c r="F222" s="158"/>
      <c r="G222" s="159">
        <f t="shared" si="6"/>
        <v>0</v>
      </c>
      <c r="O222" s="153">
        <v>2</v>
      </c>
      <c r="AA222" s="132">
        <v>1</v>
      </c>
      <c r="AB222" s="132">
        <v>9</v>
      </c>
      <c r="AC222" s="132">
        <v>9</v>
      </c>
      <c r="AZ222" s="132">
        <v>4</v>
      </c>
      <c r="BA222" s="132">
        <f t="shared" si="7"/>
        <v>0</v>
      </c>
      <c r="BB222" s="132">
        <f t="shared" si="8"/>
        <v>0</v>
      </c>
      <c r="BC222" s="132">
        <f t="shared" si="9"/>
        <v>0</v>
      </c>
      <c r="BD222" s="132">
        <f t="shared" si="10"/>
        <v>0</v>
      </c>
      <c r="BE222" s="132">
        <f t="shared" si="11"/>
        <v>0</v>
      </c>
      <c r="CA222" s="160">
        <v>1</v>
      </c>
      <c r="CB222" s="160">
        <v>9</v>
      </c>
      <c r="CZ222" s="132">
        <v>0</v>
      </c>
    </row>
    <row r="223" spans="1:104" x14ac:dyDescent="0.2">
      <c r="A223" s="154">
        <v>112</v>
      </c>
      <c r="B223" s="155" t="s">
        <v>388</v>
      </c>
      <c r="C223" s="156" t="s">
        <v>389</v>
      </c>
      <c r="D223" s="157" t="s">
        <v>379</v>
      </c>
      <c r="E223" s="158">
        <v>1</v>
      </c>
      <c r="F223" s="158"/>
      <c r="G223" s="159">
        <f t="shared" si="6"/>
        <v>0</v>
      </c>
      <c r="O223" s="153">
        <v>2</v>
      </c>
      <c r="AA223" s="132">
        <v>1</v>
      </c>
      <c r="AB223" s="132">
        <v>9</v>
      </c>
      <c r="AC223" s="132">
        <v>9</v>
      </c>
      <c r="AZ223" s="132">
        <v>4</v>
      </c>
      <c r="BA223" s="132">
        <f t="shared" si="7"/>
        <v>0</v>
      </c>
      <c r="BB223" s="132">
        <f t="shared" si="8"/>
        <v>0</v>
      </c>
      <c r="BC223" s="132">
        <f t="shared" si="9"/>
        <v>0</v>
      </c>
      <c r="BD223" s="132">
        <f t="shared" si="10"/>
        <v>0</v>
      </c>
      <c r="BE223" s="132">
        <f t="shared" si="11"/>
        <v>0</v>
      </c>
      <c r="CA223" s="160">
        <v>1</v>
      </c>
      <c r="CB223" s="160">
        <v>9</v>
      </c>
      <c r="CZ223" s="132">
        <v>0</v>
      </c>
    </row>
    <row r="224" spans="1:104" x14ac:dyDescent="0.2">
      <c r="A224" s="154">
        <v>113</v>
      </c>
      <c r="B224" s="155" t="s">
        <v>390</v>
      </c>
      <c r="C224" s="156" t="s">
        <v>391</v>
      </c>
      <c r="D224" s="157" t="s">
        <v>83</v>
      </c>
      <c r="E224" s="158">
        <v>12</v>
      </c>
      <c r="F224" s="158"/>
      <c r="G224" s="159">
        <f t="shared" si="6"/>
        <v>0</v>
      </c>
      <c r="O224" s="153">
        <v>2</v>
      </c>
      <c r="AA224" s="132">
        <v>1</v>
      </c>
      <c r="AB224" s="132">
        <v>9</v>
      </c>
      <c r="AC224" s="132">
        <v>9</v>
      </c>
      <c r="AZ224" s="132">
        <v>4</v>
      </c>
      <c r="BA224" s="132">
        <f t="shared" si="7"/>
        <v>0</v>
      </c>
      <c r="BB224" s="132">
        <f t="shared" si="8"/>
        <v>0</v>
      </c>
      <c r="BC224" s="132">
        <f t="shared" si="9"/>
        <v>0</v>
      </c>
      <c r="BD224" s="132">
        <f t="shared" si="10"/>
        <v>0</v>
      </c>
      <c r="BE224" s="132">
        <f t="shared" si="11"/>
        <v>0</v>
      </c>
      <c r="CA224" s="160">
        <v>1</v>
      </c>
      <c r="CB224" s="160">
        <v>9</v>
      </c>
      <c r="CZ224" s="132">
        <v>0</v>
      </c>
    </row>
    <row r="225" spans="1:104" x14ac:dyDescent="0.2">
      <c r="A225" s="154">
        <v>114</v>
      </c>
      <c r="B225" s="155" t="s">
        <v>392</v>
      </c>
      <c r="C225" s="156" t="s">
        <v>393</v>
      </c>
      <c r="D225" s="157" t="s">
        <v>75</v>
      </c>
      <c r="E225" s="158">
        <v>4</v>
      </c>
      <c r="F225" s="158"/>
      <c r="G225" s="159">
        <f t="shared" si="6"/>
        <v>0</v>
      </c>
      <c r="O225" s="153">
        <v>2</v>
      </c>
      <c r="AA225" s="132">
        <v>1</v>
      </c>
      <c r="AB225" s="132">
        <v>9</v>
      </c>
      <c r="AC225" s="132">
        <v>9</v>
      </c>
      <c r="AZ225" s="132">
        <v>4</v>
      </c>
      <c r="BA225" s="132">
        <f t="shared" si="7"/>
        <v>0</v>
      </c>
      <c r="BB225" s="132">
        <f t="shared" si="8"/>
        <v>0</v>
      </c>
      <c r="BC225" s="132">
        <f t="shared" si="9"/>
        <v>0</v>
      </c>
      <c r="BD225" s="132">
        <f t="shared" si="10"/>
        <v>0</v>
      </c>
      <c r="BE225" s="132">
        <f t="shared" si="11"/>
        <v>0</v>
      </c>
      <c r="CA225" s="160">
        <v>1</v>
      </c>
      <c r="CB225" s="160">
        <v>9</v>
      </c>
      <c r="CZ225" s="132">
        <v>0</v>
      </c>
    </row>
    <row r="226" spans="1:104" x14ac:dyDescent="0.2">
      <c r="A226" s="154">
        <v>115</v>
      </c>
      <c r="B226" s="155" t="s">
        <v>394</v>
      </c>
      <c r="C226" s="156" t="s">
        <v>395</v>
      </c>
      <c r="D226" s="157" t="s">
        <v>147</v>
      </c>
      <c r="E226" s="158">
        <v>8</v>
      </c>
      <c r="F226" s="158"/>
      <c r="G226" s="159">
        <f t="shared" si="6"/>
        <v>0</v>
      </c>
      <c r="O226" s="153">
        <v>2</v>
      </c>
      <c r="AA226" s="132">
        <v>1</v>
      </c>
      <c r="AB226" s="132">
        <v>9</v>
      </c>
      <c r="AC226" s="132">
        <v>9</v>
      </c>
      <c r="AZ226" s="132">
        <v>4</v>
      </c>
      <c r="BA226" s="132">
        <f t="shared" si="7"/>
        <v>0</v>
      </c>
      <c r="BB226" s="132">
        <f t="shared" si="8"/>
        <v>0</v>
      </c>
      <c r="BC226" s="132">
        <f t="shared" si="9"/>
        <v>0</v>
      </c>
      <c r="BD226" s="132">
        <f t="shared" si="10"/>
        <v>0</v>
      </c>
      <c r="BE226" s="132">
        <f t="shared" si="11"/>
        <v>0</v>
      </c>
      <c r="CA226" s="160">
        <v>1</v>
      </c>
      <c r="CB226" s="160">
        <v>9</v>
      </c>
      <c r="CZ226" s="132">
        <v>0</v>
      </c>
    </row>
    <row r="227" spans="1:104" x14ac:dyDescent="0.2">
      <c r="A227" s="154">
        <v>116</v>
      </c>
      <c r="B227" s="155" t="s">
        <v>396</v>
      </c>
      <c r="C227" s="156" t="s">
        <v>397</v>
      </c>
      <c r="D227" s="157" t="s">
        <v>83</v>
      </c>
      <c r="E227" s="158">
        <v>12</v>
      </c>
      <c r="F227" s="158"/>
      <c r="G227" s="159">
        <f t="shared" si="6"/>
        <v>0</v>
      </c>
      <c r="O227" s="153">
        <v>2</v>
      </c>
      <c r="AA227" s="132">
        <v>1</v>
      </c>
      <c r="AB227" s="132">
        <v>9</v>
      </c>
      <c r="AC227" s="132">
        <v>9</v>
      </c>
      <c r="AZ227" s="132">
        <v>4</v>
      </c>
      <c r="BA227" s="132">
        <f t="shared" si="7"/>
        <v>0</v>
      </c>
      <c r="BB227" s="132">
        <f t="shared" si="8"/>
        <v>0</v>
      </c>
      <c r="BC227" s="132">
        <f t="shared" si="9"/>
        <v>0</v>
      </c>
      <c r="BD227" s="132">
        <f t="shared" si="10"/>
        <v>0</v>
      </c>
      <c r="BE227" s="132">
        <f t="shared" si="11"/>
        <v>0</v>
      </c>
      <c r="CA227" s="160">
        <v>1</v>
      </c>
      <c r="CB227" s="160">
        <v>9</v>
      </c>
      <c r="CZ227" s="132">
        <v>0</v>
      </c>
    </row>
    <row r="228" spans="1:104" x14ac:dyDescent="0.2">
      <c r="A228" s="154">
        <v>117</v>
      </c>
      <c r="B228" s="155" t="s">
        <v>398</v>
      </c>
      <c r="C228" s="156" t="s">
        <v>399</v>
      </c>
      <c r="D228" s="157" t="s">
        <v>75</v>
      </c>
      <c r="E228" s="158">
        <v>4</v>
      </c>
      <c r="F228" s="158"/>
      <c r="G228" s="159">
        <f t="shared" si="6"/>
        <v>0</v>
      </c>
      <c r="O228" s="153">
        <v>2</v>
      </c>
      <c r="AA228" s="132">
        <v>1</v>
      </c>
      <c r="AB228" s="132">
        <v>9</v>
      </c>
      <c r="AC228" s="132">
        <v>9</v>
      </c>
      <c r="AZ228" s="132">
        <v>4</v>
      </c>
      <c r="BA228" s="132">
        <f t="shared" si="7"/>
        <v>0</v>
      </c>
      <c r="BB228" s="132">
        <f t="shared" si="8"/>
        <v>0</v>
      </c>
      <c r="BC228" s="132">
        <f t="shared" si="9"/>
        <v>0</v>
      </c>
      <c r="BD228" s="132">
        <f t="shared" si="10"/>
        <v>0</v>
      </c>
      <c r="BE228" s="132">
        <f t="shared" si="11"/>
        <v>0</v>
      </c>
      <c r="CA228" s="160">
        <v>1</v>
      </c>
      <c r="CB228" s="160">
        <v>9</v>
      </c>
      <c r="CZ228" s="132">
        <v>0</v>
      </c>
    </row>
    <row r="229" spans="1:104" x14ac:dyDescent="0.2">
      <c r="A229" s="168"/>
      <c r="B229" s="169" t="s">
        <v>76</v>
      </c>
      <c r="C229" s="170" t="str">
        <f>CONCATENATE(B197," ",C197)</f>
        <v>M21 Elektromontáže</v>
      </c>
      <c r="D229" s="171"/>
      <c r="E229" s="172"/>
      <c r="F229" s="173"/>
      <c r="G229" s="174">
        <f>SUM(G197:G228)</f>
        <v>0</v>
      </c>
      <c r="O229" s="153">
        <v>4</v>
      </c>
      <c r="BA229" s="175">
        <f>SUM(BA197:BA228)</f>
        <v>0</v>
      </c>
      <c r="BB229" s="175">
        <f>SUM(BB197:BB228)</f>
        <v>0</v>
      </c>
      <c r="BC229" s="175">
        <f>SUM(BC197:BC228)</f>
        <v>0</v>
      </c>
      <c r="BD229" s="175">
        <f>SUM(BD197:BD228)</f>
        <v>0</v>
      </c>
      <c r="BE229" s="175">
        <f>SUM(BE197:BE228)</f>
        <v>0</v>
      </c>
    </row>
    <row r="230" spans="1:104" x14ac:dyDescent="0.2">
      <c r="A230" s="147" t="s">
        <v>73</v>
      </c>
      <c r="B230" s="148" t="s">
        <v>400</v>
      </c>
      <c r="C230" s="149" t="s">
        <v>401</v>
      </c>
      <c r="D230" s="150"/>
      <c r="E230" s="151"/>
      <c r="F230" s="151"/>
      <c r="G230" s="152"/>
      <c r="O230" s="153">
        <v>1</v>
      </c>
    </row>
    <row r="231" spans="1:104" x14ac:dyDescent="0.2">
      <c r="A231" s="154">
        <v>118</v>
      </c>
      <c r="B231" s="155" t="s">
        <v>402</v>
      </c>
      <c r="C231" s="156" t="s">
        <v>403</v>
      </c>
      <c r="D231" s="157" t="s">
        <v>139</v>
      </c>
      <c r="E231" s="158">
        <v>5</v>
      </c>
      <c r="F231" s="158"/>
      <c r="G231" s="159">
        <f>E231*F231</f>
        <v>0</v>
      </c>
      <c r="O231" s="153">
        <v>2</v>
      </c>
      <c r="AA231" s="132">
        <v>1</v>
      </c>
      <c r="AB231" s="132">
        <v>9</v>
      </c>
      <c r="AC231" s="132">
        <v>9</v>
      </c>
      <c r="AZ231" s="132">
        <v>4</v>
      </c>
      <c r="BA231" s="132">
        <f>IF(AZ231=1,G231,0)</f>
        <v>0</v>
      </c>
      <c r="BB231" s="132">
        <f>IF(AZ231=2,G231,0)</f>
        <v>0</v>
      </c>
      <c r="BC231" s="132">
        <f>IF(AZ231=3,G231,0)</f>
        <v>0</v>
      </c>
      <c r="BD231" s="132">
        <f>IF(AZ231=4,G231,0)</f>
        <v>0</v>
      </c>
      <c r="BE231" s="132">
        <f>IF(AZ231=5,G231,0)</f>
        <v>0</v>
      </c>
      <c r="CA231" s="160">
        <v>1</v>
      </c>
      <c r="CB231" s="160">
        <v>9</v>
      </c>
      <c r="CZ231" s="132">
        <v>0</v>
      </c>
    </row>
    <row r="232" spans="1:104" x14ac:dyDescent="0.2">
      <c r="A232" s="161"/>
      <c r="B232" s="162"/>
      <c r="C232" s="205" t="s">
        <v>404</v>
      </c>
      <c r="D232" s="206"/>
      <c r="E232" s="206"/>
      <c r="F232" s="206"/>
      <c r="G232" s="207"/>
      <c r="L232" s="163" t="s">
        <v>404</v>
      </c>
      <c r="O232" s="153">
        <v>3</v>
      </c>
    </row>
    <row r="233" spans="1:104" x14ac:dyDescent="0.2">
      <c r="A233" s="168"/>
      <c r="B233" s="169" t="s">
        <v>76</v>
      </c>
      <c r="C233" s="170" t="str">
        <f>CONCATENATE(B230," ",C230)</f>
        <v>M36 Montáže měřících a regul.zaříz</v>
      </c>
      <c r="D233" s="171"/>
      <c r="E233" s="172"/>
      <c r="F233" s="173"/>
      <c r="G233" s="174">
        <f>SUM(G230:G232)</f>
        <v>0</v>
      </c>
      <c r="O233" s="153">
        <v>4</v>
      </c>
      <c r="BA233" s="175">
        <f>SUM(BA230:BA232)</f>
        <v>0</v>
      </c>
      <c r="BB233" s="175">
        <f>SUM(BB230:BB232)</f>
        <v>0</v>
      </c>
      <c r="BC233" s="175">
        <f>SUM(BC230:BC232)</f>
        <v>0</v>
      </c>
      <c r="BD233" s="175">
        <f>SUM(BD230:BD232)</f>
        <v>0</v>
      </c>
      <c r="BE233" s="175">
        <f>SUM(BE230:BE232)</f>
        <v>0</v>
      </c>
    </row>
    <row r="234" spans="1:104" x14ac:dyDescent="0.2">
      <c r="A234" s="147" t="s">
        <v>73</v>
      </c>
      <c r="B234" s="148" t="s">
        <v>405</v>
      </c>
      <c r="C234" s="149" t="s">
        <v>406</v>
      </c>
      <c r="D234" s="150"/>
      <c r="E234" s="151"/>
      <c r="F234" s="151"/>
      <c r="G234" s="152"/>
      <c r="O234" s="153">
        <v>1</v>
      </c>
    </row>
    <row r="235" spans="1:104" x14ac:dyDescent="0.2">
      <c r="A235" s="154">
        <v>119</v>
      </c>
      <c r="B235" s="155" t="s">
        <v>407</v>
      </c>
      <c r="C235" s="156" t="s">
        <v>408</v>
      </c>
      <c r="D235" s="157" t="s">
        <v>120</v>
      </c>
      <c r="E235" s="158">
        <v>0.126</v>
      </c>
      <c r="F235" s="158"/>
      <c r="G235" s="159">
        <f t="shared" ref="G235:G243" si="12">E235*F235</f>
        <v>0</v>
      </c>
      <c r="O235" s="153">
        <v>2</v>
      </c>
      <c r="AA235" s="132">
        <v>1</v>
      </c>
      <c r="AB235" s="132">
        <v>10</v>
      </c>
      <c r="AC235" s="132">
        <v>10</v>
      </c>
      <c r="AZ235" s="132">
        <v>1</v>
      </c>
      <c r="BA235" s="132">
        <f t="shared" ref="BA235:BA243" si="13">IF(AZ235=1,G235,0)</f>
        <v>0</v>
      </c>
      <c r="BB235" s="132">
        <f t="shared" ref="BB235:BB243" si="14">IF(AZ235=2,G235,0)</f>
        <v>0</v>
      </c>
      <c r="BC235" s="132">
        <f t="shared" ref="BC235:BC243" si="15">IF(AZ235=3,G235,0)</f>
        <v>0</v>
      </c>
      <c r="BD235" s="132">
        <f t="shared" ref="BD235:BD243" si="16">IF(AZ235=4,G235,0)</f>
        <v>0</v>
      </c>
      <c r="BE235" s="132">
        <f t="shared" ref="BE235:BE243" si="17">IF(AZ235=5,G235,0)</f>
        <v>0</v>
      </c>
      <c r="CA235" s="160">
        <v>1</v>
      </c>
      <c r="CB235" s="160">
        <v>10</v>
      </c>
      <c r="CZ235" s="132">
        <v>0</v>
      </c>
    </row>
    <row r="236" spans="1:104" x14ac:dyDescent="0.2">
      <c r="A236" s="154">
        <v>120</v>
      </c>
      <c r="B236" s="155" t="s">
        <v>409</v>
      </c>
      <c r="C236" s="156" t="s">
        <v>410</v>
      </c>
      <c r="D236" s="157" t="s">
        <v>120</v>
      </c>
      <c r="E236" s="158">
        <v>5.83</v>
      </c>
      <c r="F236" s="158"/>
      <c r="G236" s="159">
        <f t="shared" si="12"/>
        <v>0</v>
      </c>
      <c r="O236" s="153">
        <v>2</v>
      </c>
      <c r="AA236" s="132">
        <v>1</v>
      </c>
      <c r="AB236" s="132">
        <v>10</v>
      </c>
      <c r="AC236" s="132">
        <v>10</v>
      </c>
      <c r="AZ236" s="132">
        <v>1</v>
      </c>
      <c r="BA236" s="132">
        <f t="shared" si="13"/>
        <v>0</v>
      </c>
      <c r="BB236" s="132">
        <f t="shared" si="14"/>
        <v>0</v>
      </c>
      <c r="BC236" s="132">
        <f t="shared" si="15"/>
        <v>0</v>
      </c>
      <c r="BD236" s="132">
        <f t="shared" si="16"/>
        <v>0</v>
      </c>
      <c r="BE236" s="132">
        <f t="shared" si="17"/>
        <v>0</v>
      </c>
      <c r="CA236" s="160">
        <v>1</v>
      </c>
      <c r="CB236" s="160">
        <v>10</v>
      </c>
      <c r="CZ236" s="132">
        <v>0</v>
      </c>
    </row>
    <row r="237" spans="1:104" x14ac:dyDescent="0.2">
      <c r="A237" s="154">
        <v>121</v>
      </c>
      <c r="B237" s="155" t="s">
        <v>411</v>
      </c>
      <c r="C237" s="156" t="s">
        <v>412</v>
      </c>
      <c r="D237" s="157" t="s">
        <v>120</v>
      </c>
      <c r="E237" s="158">
        <v>9.0791000000000004</v>
      </c>
      <c r="F237" s="158"/>
      <c r="G237" s="159">
        <f t="shared" si="12"/>
        <v>0</v>
      </c>
      <c r="O237" s="153">
        <v>2</v>
      </c>
      <c r="AA237" s="132">
        <v>1</v>
      </c>
      <c r="AB237" s="132">
        <v>10</v>
      </c>
      <c r="AC237" s="132">
        <v>10</v>
      </c>
      <c r="AZ237" s="132">
        <v>1</v>
      </c>
      <c r="BA237" s="132">
        <f t="shared" si="13"/>
        <v>0</v>
      </c>
      <c r="BB237" s="132">
        <f t="shared" si="14"/>
        <v>0</v>
      </c>
      <c r="BC237" s="132">
        <f t="shared" si="15"/>
        <v>0</v>
      </c>
      <c r="BD237" s="132">
        <f t="shared" si="16"/>
        <v>0</v>
      </c>
      <c r="BE237" s="132">
        <f t="shared" si="17"/>
        <v>0</v>
      </c>
      <c r="CA237" s="160">
        <v>1</v>
      </c>
      <c r="CB237" s="160">
        <v>10</v>
      </c>
      <c r="CZ237" s="132">
        <v>0</v>
      </c>
    </row>
    <row r="238" spans="1:104" x14ac:dyDescent="0.2">
      <c r="A238" s="154">
        <v>122</v>
      </c>
      <c r="B238" s="155" t="s">
        <v>413</v>
      </c>
      <c r="C238" s="156" t="s">
        <v>414</v>
      </c>
      <c r="D238" s="157" t="s">
        <v>120</v>
      </c>
      <c r="E238" s="158">
        <v>15.6319400000034</v>
      </c>
      <c r="F238" s="158"/>
      <c r="G238" s="159">
        <f t="shared" si="12"/>
        <v>0</v>
      </c>
      <c r="O238" s="153">
        <v>2</v>
      </c>
      <c r="AA238" s="132">
        <v>8</v>
      </c>
      <c r="AB238" s="132">
        <v>0</v>
      </c>
      <c r="AC238" s="132">
        <v>3</v>
      </c>
      <c r="AZ238" s="132">
        <v>1</v>
      </c>
      <c r="BA238" s="132">
        <f t="shared" si="13"/>
        <v>0</v>
      </c>
      <c r="BB238" s="132">
        <f t="shared" si="14"/>
        <v>0</v>
      </c>
      <c r="BC238" s="132">
        <f t="shared" si="15"/>
        <v>0</v>
      </c>
      <c r="BD238" s="132">
        <f t="shared" si="16"/>
        <v>0</v>
      </c>
      <c r="BE238" s="132">
        <f t="shared" si="17"/>
        <v>0</v>
      </c>
      <c r="CA238" s="160">
        <v>8</v>
      </c>
      <c r="CB238" s="160">
        <v>0</v>
      </c>
      <c r="CZ238" s="132">
        <v>0</v>
      </c>
    </row>
    <row r="239" spans="1:104" x14ac:dyDescent="0.2">
      <c r="A239" s="154">
        <v>123</v>
      </c>
      <c r="B239" s="155" t="s">
        <v>415</v>
      </c>
      <c r="C239" s="156" t="s">
        <v>416</v>
      </c>
      <c r="D239" s="157" t="s">
        <v>120</v>
      </c>
      <c r="E239" s="158">
        <v>15.6319400000034</v>
      </c>
      <c r="F239" s="158"/>
      <c r="G239" s="159">
        <f t="shared" si="12"/>
        <v>0</v>
      </c>
      <c r="O239" s="153">
        <v>2</v>
      </c>
      <c r="AA239" s="132">
        <v>8</v>
      </c>
      <c r="AB239" s="132">
        <v>0</v>
      </c>
      <c r="AC239" s="132">
        <v>3</v>
      </c>
      <c r="AZ239" s="132">
        <v>1</v>
      </c>
      <c r="BA239" s="132">
        <f t="shared" si="13"/>
        <v>0</v>
      </c>
      <c r="BB239" s="132">
        <f t="shared" si="14"/>
        <v>0</v>
      </c>
      <c r="BC239" s="132">
        <f t="shared" si="15"/>
        <v>0</v>
      </c>
      <c r="BD239" s="132">
        <f t="shared" si="16"/>
        <v>0</v>
      </c>
      <c r="BE239" s="132">
        <f t="shared" si="17"/>
        <v>0</v>
      </c>
      <c r="CA239" s="160">
        <v>8</v>
      </c>
      <c r="CB239" s="160">
        <v>0</v>
      </c>
      <c r="CZ239" s="132">
        <v>0</v>
      </c>
    </row>
    <row r="240" spans="1:104" x14ac:dyDescent="0.2">
      <c r="A240" s="154">
        <v>124</v>
      </c>
      <c r="B240" s="155" t="s">
        <v>417</v>
      </c>
      <c r="C240" s="156" t="s">
        <v>418</v>
      </c>
      <c r="D240" s="157" t="s">
        <v>120</v>
      </c>
      <c r="E240" s="158">
        <v>15.6319400000034</v>
      </c>
      <c r="F240" s="158"/>
      <c r="G240" s="159">
        <f t="shared" si="12"/>
        <v>0</v>
      </c>
      <c r="O240" s="153">
        <v>2</v>
      </c>
      <c r="AA240" s="132">
        <v>8</v>
      </c>
      <c r="AB240" s="132">
        <v>0</v>
      </c>
      <c r="AC240" s="132">
        <v>3</v>
      </c>
      <c r="AZ240" s="132">
        <v>1</v>
      </c>
      <c r="BA240" s="132">
        <f t="shared" si="13"/>
        <v>0</v>
      </c>
      <c r="BB240" s="132">
        <f t="shared" si="14"/>
        <v>0</v>
      </c>
      <c r="BC240" s="132">
        <f t="shared" si="15"/>
        <v>0</v>
      </c>
      <c r="BD240" s="132">
        <f t="shared" si="16"/>
        <v>0</v>
      </c>
      <c r="BE240" s="132">
        <f t="shared" si="17"/>
        <v>0</v>
      </c>
      <c r="CA240" s="160">
        <v>8</v>
      </c>
      <c r="CB240" s="160">
        <v>0</v>
      </c>
      <c r="CZ240" s="132">
        <v>0</v>
      </c>
    </row>
    <row r="241" spans="1:104" x14ac:dyDescent="0.2">
      <c r="A241" s="154">
        <v>125</v>
      </c>
      <c r="B241" s="155" t="s">
        <v>419</v>
      </c>
      <c r="C241" s="156" t="s">
        <v>420</v>
      </c>
      <c r="D241" s="157" t="s">
        <v>120</v>
      </c>
      <c r="E241" s="158">
        <v>62.527760000013402</v>
      </c>
      <c r="F241" s="158"/>
      <c r="G241" s="159">
        <f t="shared" si="12"/>
        <v>0</v>
      </c>
      <c r="O241" s="153">
        <v>2</v>
      </c>
      <c r="AA241" s="132">
        <v>8</v>
      </c>
      <c r="AB241" s="132">
        <v>0</v>
      </c>
      <c r="AC241" s="132">
        <v>3</v>
      </c>
      <c r="AZ241" s="132">
        <v>1</v>
      </c>
      <c r="BA241" s="132">
        <f t="shared" si="13"/>
        <v>0</v>
      </c>
      <c r="BB241" s="132">
        <f t="shared" si="14"/>
        <v>0</v>
      </c>
      <c r="BC241" s="132">
        <f t="shared" si="15"/>
        <v>0</v>
      </c>
      <c r="BD241" s="132">
        <f t="shared" si="16"/>
        <v>0</v>
      </c>
      <c r="BE241" s="132">
        <f t="shared" si="17"/>
        <v>0</v>
      </c>
      <c r="CA241" s="160">
        <v>8</v>
      </c>
      <c r="CB241" s="160">
        <v>0</v>
      </c>
      <c r="CZ241" s="132">
        <v>0</v>
      </c>
    </row>
    <row r="242" spans="1:104" x14ac:dyDescent="0.2">
      <c r="A242" s="154">
        <v>126</v>
      </c>
      <c r="B242" s="155" t="s">
        <v>421</v>
      </c>
      <c r="C242" s="156" t="s">
        <v>422</v>
      </c>
      <c r="D242" s="157" t="s">
        <v>120</v>
      </c>
      <c r="E242" s="158">
        <v>15.6319400000034</v>
      </c>
      <c r="F242" s="158"/>
      <c r="G242" s="159">
        <f t="shared" si="12"/>
        <v>0</v>
      </c>
      <c r="O242" s="153">
        <v>2</v>
      </c>
      <c r="AA242" s="132">
        <v>8</v>
      </c>
      <c r="AB242" s="132">
        <v>0</v>
      </c>
      <c r="AC242" s="132">
        <v>3</v>
      </c>
      <c r="AZ242" s="132">
        <v>1</v>
      </c>
      <c r="BA242" s="132">
        <f t="shared" si="13"/>
        <v>0</v>
      </c>
      <c r="BB242" s="132">
        <f t="shared" si="14"/>
        <v>0</v>
      </c>
      <c r="BC242" s="132">
        <f t="shared" si="15"/>
        <v>0</v>
      </c>
      <c r="BD242" s="132">
        <f t="shared" si="16"/>
        <v>0</v>
      </c>
      <c r="BE242" s="132">
        <f t="shared" si="17"/>
        <v>0</v>
      </c>
      <c r="CA242" s="160">
        <v>8</v>
      </c>
      <c r="CB242" s="160">
        <v>0</v>
      </c>
      <c r="CZ242" s="132">
        <v>0</v>
      </c>
    </row>
    <row r="243" spans="1:104" x14ac:dyDescent="0.2">
      <c r="A243" s="154">
        <v>127</v>
      </c>
      <c r="B243" s="155" t="s">
        <v>423</v>
      </c>
      <c r="C243" s="156" t="s">
        <v>424</v>
      </c>
      <c r="D243" s="157" t="s">
        <v>120</v>
      </c>
      <c r="E243" s="158">
        <v>15.6319400000034</v>
      </c>
      <c r="F243" s="158"/>
      <c r="G243" s="159">
        <f t="shared" si="12"/>
        <v>0</v>
      </c>
      <c r="O243" s="153">
        <v>2</v>
      </c>
      <c r="AA243" s="132">
        <v>8</v>
      </c>
      <c r="AB243" s="132">
        <v>0</v>
      </c>
      <c r="AC243" s="132">
        <v>3</v>
      </c>
      <c r="AZ243" s="132">
        <v>1</v>
      </c>
      <c r="BA243" s="132">
        <f t="shared" si="13"/>
        <v>0</v>
      </c>
      <c r="BB243" s="132">
        <f t="shared" si="14"/>
        <v>0</v>
      </c>
      <c r="BC243" s="132">
        <f t="shared" si="15"/>
        <v>0</v>
      </c>
      <c r="BD243" s="132">
        <f t="shared" si="16"/>
        <v>0</v>
      </c>
      <c r="BE243" s="132">
        <f t="shared" si="17"/>
        <v>0</v>
      </c>
      <c r="CA243" s="160">
        <v>8</v>
      </c>
      <c r="CB243" s="160">
        <v>0</v>
      </c>
      <c r="CZ243" s="132">
        <v>0</v>
      </c>
    </row>
    <row r="244" spans="1:104" x14ac:dyDescent="0.2">
      <c r="A244" s="161"/>
      <c r="B244" s="164"/>
      <c r="C244" s="213" t="s">
        <v>425</v>
      </c>
      <c r="D244" s="214"/>
      <c r="E244" s="165">
        <v>15.0351</v>
      </c>
      <c r="F244" s="166"/>
      <c r="G244" s="167"/>
      <c r="M244" s="163" t="s">
        <v>425</v>
      </c>
      <c r="O244" s="153"/>
    </row>
    <row r="245" spans="1:104" x14ac:dyDescent="0.2">
      <c r="A245" s="168"/>
      <c r="B245" s="169" t="s">
        <v>76</v>
      </c>
      <c r="C245" s="170" t="str">
        <f>CONCATENATE(B234," ",C234)</f>
        <v>D96 Přesuny suti a vybouraných hmot</v>
      </c>
      <c r="D245" s="171"/>
      <c r="E245" s="172"/>
      <c r="F245" s="173"/>
      <c r="G245" s="174">
        <f>SUM(G234:G244)</f>
        <v>0</v>
      </c>
      <c r="O245" s="153">
        <v>4</v>
      </c>
      <c r="BA245" s="175">
        <f>SUM(BA234:BA244)</f>
        <v>0</v>
      </c>
      <c r="BB245" s="175">
        <f>SUM(BB234:BB244)</f>
        <v>0</v>
      </c>
      <c r="BC245" s="175">
        <f>SUM(BC234:BC244)</f>
        <v>0</v>
      </c>
      <c r="BD245" s="175">
        <f>SUM(BD234:BD244)</f>
        <v>0</v>
      </c>
      <c r="BE245" s="175">
        <f>SUM(BE234:BE244)</f>
        <v>0</v>
      </c>
    </row>
    <row r="246" spans="1:104" x14ac:dyDescent="0.2">
      <c r="E246" s="132"/>
    </row>
    <row r="247" spans="1:104" x14ac:dyDescent="0.2">
      <c r="E247" s="132"/>
    </row>
    <row r="248" spans="1:104" x14ac:dyDescent="0.2">
      <c r="E248" s="132"/>
    </row>
    <row r="249" spans="1:104" x14ac:dyDescent="0.2">
      <c r="E249" s="132"/>
    </row>
    <row r="250" spans="1:104" x14ac:dyDescent="0.2">
      <c r="E250" s="132"/>
    </row>
    <row r="251" spans="1:104" x14ac:dyDescent="0.2">
      <c r="E251" s="132"/>
    </row>
    <row r="252" spans="1:104" x14ac:dyDescent="0.2">
      <c r="E252" s="132"/>
    </row>
    <row r="253" spans="1:104" x14ac:dyDescent="0.2">
      <c r="E253" s="132"/>
    </row>
    <row r="254" spans="1:104" x14ac:dyDescent="0.2">
      <c r="E254" s="132"/>
    </row>
    <row r="255" spans="1:104" x14ac:dyDescent="0.2">
      <c r="E255" s="132"/>
    </row>
    <row r="256" spans="1:104" x14ac:dyDescent="0.2">
      <c r="E256" s="132"/>
    </row>
    <row r="257" spans="5:5" x14ac:dyDescent="0.2">
      <c r="E257" s="132"/>
    </row>
    <row r="258" spans="5:5" x14ac:dyDescent="0.2">
      <c r="E258" s="132"/>
    </row>
    <row r="259" spans="5:5" x14ac:dyDescent="0.2">
      <c r="E259" s="132"/>
    </row>
    <row r="260" spans="5:5" x14ac:dyDescent="0.2">
      <c r="E260" s="132"/>
    </row>
    <row r="261" spans="5:5" x14ac:dyDescent="0.2">
      <c r="E261" s="132"/>
    </row>
    <row r="262" spans="5:5" x14ac:dyDescent="0.2">
      <c r="E262" s="132"/>
    </row>
    <row r="263" spans="5:5" x14ac:dyDescent="0.2">
      <c r="E263" s="132"/>
    </row>
    <row r="264" spans="5:5" x14ac:dyDescent="0.2">
      <c r="E264" s="132"/>
    </row>
    <row r="265" spans="5:5" x14ac:dyDescent="0.2">
      <c r="E265" s="132"/>
    </row>
    <row r="266" spans="5:5" x14ac:dyDescent="0.2">
      <c r="E266" s="132"/>
    </row>
    <row r="267" spans="5:5" x14ac:dyDescent="0.2">
      <c r="E267" s="132"/>
    </row>
    <row r="268" spans="5:5" x14ac:dyDescent="0.2">
      <c r="E268" s="132"/>
    </row>
    <row r="269" spans="5:5" x14ac:dyDescent="0.2">
      <c r="E269" s="132"/>
    </row>
    <row r="270" spans="5:5" x14ac:dyDescent="0.2">
      <c r="E270" s="132"/>
    </row>
    <row r="271" spans="5:5" x14ac:dyDescent="0.2">
      <c r="E271" s="132"/>
    </row>
    <row r="272" spans="5:5" x14ac:dyDescent="0.2">
      <c r="E272" s="132"/>
    </row>
    <row r="273" spans="5:5" x14ac:dyDescent="0.2">
      <c r="E273" s="132"/>
    </row>
    <row r="274" spans="5:5" x14ac:dyDescent="0.2">
      <c r="E274" s="132"/>
    </row>
    <row r="275" spans="5:5" x14ac:dyDescent="0.2">
      <c r="E275" s="132"/>
    </row>
    <row r="276" spans="5:5" x14ac:dyDescent="0.2">
      <c r="E276" s="132"/>
    </row>
    <row r="277" spans="5:5" x14ac:dyDescent="0.2">
      <c r="E277" s="132"/>
    </row>
    <row r="278" spans="5:5" x14ac:dyDescent="0.2">
      <c r="E278" s="132"/>
    </row>
    <row r="279" spans="5:5" x14ac:dyDescent="0.2">
      <c r="E279" s="132"/>
    </row>
    <row r="280" spans="5:5" x14ac:dyDescent="0.2">
      <c r="E280" s="132"/>
    </row>
    <row r="281" spans="5:5" x14ac:dyDescent="0.2">
      <c r="E281" s="132"/>
    </row>
    <row r="282" spans="5:5" x14ac:dyDescent="0.2">
      <c r="E282" s="132"/>
    </row>
    <row r="283" spans="5:5" x14ac:dyDescent="0.2">
      <c r="E283" s="132"/>
    </row>
    <row r="284" spans="5:5" x14ac:dyDescent="0.2">
      <c r="E284" s="132"/>
    </row>
    <row r="285" spans="5:5" x14ac:dyDescent="0.2">
      <c r="E285" s="132"/>
    </row>
    <row r="286" spans="5:5" x14ac:dyDescent="0.2">
      <c r="E286" s="132"/>
    </row>
    <row r="287" spans="5:5" x14ac:dyDescent="0.2">
      <c r="E287" s="132"/>
    </row>
    <row r="288" spans="5:5" x14ac:dyDescent="0.2">
      <c r="E288" s="132"/>
    </row>
    <row r="289" spans="1:5" x14ac:dyDescent="0.2">
      <c r="E289" s="132"/>
    </row>
    <row r="290" spans="1:5" x14ac:dyDescent="0.2">
      <c r="E290" s="132"/>
    </row>
    <row r="291" spans="1:5" x14ac:dyDescent="0.2">
      <c r="E291" s="132"/>
    </row>
    <row r="292" spans="1:5" x14ac:dyDescent="0.2">
      <c r="E292" s="132"/>
    </row>
    <row r="293" spans="1:5" x14ac:dyDescent="0.2">
      <c r="E293" s="132"/>
    </row>
    <row r="294" spans="1:5" x14ac:dyDescent="0.2">
      <c r="E294" s="132"/>
    </row>
    <row r="295" spans="1:5" x14ac:dyDescent="0.2">
      <c r="E295" s="132"/>
    </row>
    <row r="296" spans="1:5" x14ac:dyDescent="0.2">
      <c r="E296" s="132"/>
    </row>
    <row r="297" spans="1:5" x14ac:dyDescent="0.2">
      <c r="E297" s="132"/>
    </row>
    <row r="298" spans="1:5" x14ac:dyDescent="0.2">
      <c r="E298" s="132"/>
    </row>
    <row r="299" spans="1:5" x14ac:dyDescent="0.2">
      <c r="E299" s="132"/>
    </row>
    <row r="300" spans="1:5" x14ac:dyDescent="0.2">
      <c r="E300" s="132"/>
    </row>
    <row r="301" spans="1:5" x14ac:dyDescent="0.2">
      <c r="E301" s="132"/>
    </row>
    <row r="302" spans="1:5" x14ac:dyDescent="0.2">
      <c r="E302" s="132"/>
    </row>
    <row r="303" spans="1:5" x14ac:dyDescent="0.2">
      <c r="E303" s="132"/>
    </row>
    <row r="304" spans="1:5" x14ac:dyDescent="0.2">
      <c r="A304" s="176"/>
      <c r="B304" s="176"/>
    </row>
    <row r="305" spans="1:7" x14ac:dyDescent="0.2">
      <c r="C305" s="178"/>
      <c r="D305" s="178"/>
      <c r="E305" s="179"/>
      <c r="F305" s="178"/>
      <c r="G305" s="180"/>
    </row>
    <row r="306" spans="1:7" x14ac:dyDescent="0.2">
      <c r="A306" s="176"/>
      <c r="B306" s="176"/>
    </row>
  </sheetData>
  <mergeCells count="82">
    <mergeCell ref="C164:D164"/>
    <mergeCell ref="C166:D166"/>
    <mergeCell ref="C171:G171"/>
    <mergeCell ref="C244:D244"/>
    <mergeCell ref="C232:G232"/>
    <mergeCell ref="C187:D187"/>
    <mergeCell ref="C175:D175"/>
    <mergeCell ref="C177:D177"/>
    <mergeCell ref="C156:D156"/>
    <mergeCell ref="C158:D158"/>
    <mergeCell ref="C160:D160"/>
    <mergeCell ref="C162:D162"/>
    <mergeCell ref="C142:D142"/>
    <mergeCell ref="C149:D149"/>
    <mergeCell ref="C152:D152"/>
    <mergeCell ref="C154:D154"/>
    <mergeCell ref="C135:D135"/>
    <mergeCell ref="C137:D137"/>
    <mergeCell ref="C139:D139"/>
    <mergeCell ref="C141:D141"/>
    <mergeCell ref="C127:D127"/>
    <mergeCell ref="C129:D129"/>
    <mergeCell ref="C131:D131"/>
    <mergeCell ref="C133:D133"/>
    <mergeCell ref="C123:D123"/>
    <mergeCell ref="C125:D125"/>
    <mergeCell ref="C96:D96"/>
    <mergeCell ref="C98:D98"/>
    <mergeCell ref="C100:D100"/>
    <mergeCell ref="C105:D105"/>
    <mergeCell ref="C108:D108"/>
    <mergeCell ref="C113:D113"/>
    <mergeCell ref="C115:D115"/>
    <mergeCell ref="C117:D117"/>
    <mergeCell ref="C119:D119"/>
    <mergeCell ref="C121:D121"/>
    <mergeCell ref="C88:D88"/>
    <mergeCell ref="C90:D90"/>
    <mergeCell ref="C91:D91"/>
    <mergeCell ref="C94:D94"/>
    <mergeCell ref="C82:D82"/>
    <mergeCell ref="C84:D84"/>
    <mergeCell ref="C85:D85"/>
    <mergeCell ref="C87:D87"/>
    <mergeCell ref="C76:D76"/>
    <mergeCell ref="C78:D78"/>
    <mergeCell ref="C79:D79"/>
    <mergeCell ref="C81:D81"/>
    <mergeCell ref="C52:D52"/>
    <mergeCell ref="C54:D54"/>
    <mergeCell ref="C55:D55"/>
    <mergeCell ref="C58:D58"/>
    <mergeCell ref="C60:D60"/>
    <mergeCell ref="C61:D61"/>
    <mergeCell ref="C70:D70"/>
    <mergeCell ref="C72:D72"/>
    <mergeCell ref="C73:D73"/>
    <mergeCell ref="C75:D75"/>
    <mergeCell ref="C66:D66"/>
    <mergeCell ref="C67:D67"/>
    <mergeCell ref="C69:D69"/>
    <mergeCell ref="C27:G27"/>
    <mergeCell ref="C28:G28"/>
    <mergeCell ref="C29:G29"/>
    <mergeCell ref="C30:G30"/>
    <mergeCell ref="C37:D37"/>
    <mergeCell ref="C39:D39"/>
    <mergeCell ref="C42:D42"/>
    <mergeCell ref="C63:D63"/>
    <mergeCell ref="C64:D64"/>
    <mergeCell ref="C47:D47"/>
    <mergeCell ref="C26:G26"/>
    <mergeCell ref="A1:G1"/>
    <mergeCell ref="A3:B3"/>
    <mergeCell ref="A4:B4"/>
    <mergeCell ref="E4:G4"/>
    <mergeCell ref="C11:D11"/>
    <mergeCell ref="C21:G21"/>
    <mergeCell ref="C22:G22"/>
    <mergeCell ref="C23:G23"/>
    <mergeCell ref="C24:G24"/>
    <mergeCell ref="C25:G25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2022-11-29T08:56:12Z</dcterms:created>
  <dcterms:modified xsi:type="dcterms:W3CDTF">2023-06-05T08:24:39Z</dcterms:modified>
</cp:coreProperties>
</file>